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S:\URED RAVNATELJA\5. Služba za financije i računovodstvo\INTERNO\Odjel za financije\2. Izvještaji\Izvještaj o izvršenju plana\2024\"/>
    </mc:Choice>
  </mc:AlternateContent>
  <xr:revisionPtr revIDLastSave="0" documentId="13_ncr:1_{29B4AD35-5244-42E8-A641-6F7FEC85996F}" xr6:coauthVersionLast="47" xr6:coauthVersionMax="47" xr10:uidLastSave="{00000000-0000-0000-0000-000000000000}"/>
  <bookViews>
    <workbookView xWindow="-120" yWindow="-120" windowWidth="29040" windowHeight="15840" tabRatio="727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7" r:id="rId7"/>
  </sheets>
  <definedNames>
    <definedName name="_xlnm.Print_Area" localSheetId="1">' Račun prihoda i rashoda'!$B$1:$K$78</definedName>
    <definedName name="_xlnm.Print_Area" localSheetId="0">SAŽETAK!$B$1:$K$26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5" l="1"/>
  <c r="C15" i="5" s="1"/>
  <c r="C12" i="5"/>
  <c r="C10" i="5"/>
  <c r="C7" i="5"/>
  <c r="C6" i="5"/>
  <c r="E7" i="5"/>
  <c r="J10" i="1"/>
  <c r="I13" i="3"/>
  <c r="I12" i="3" s="1"/>
  <c r="I11" i="3" s="1"/>
  <c r="I10" i="3" s="1"/>
  <c r="H10" i="3"/>
  <c r="H11" i="3"/>
  <c r="G10" i="3"/>
  <c r="G11" i="3"/>
  <c r="G8" i="8" l="1"/>
  <c r="G8" i="5"/>
  <c r="G9" i="5"/>
  <c r="G11" i="5"/>
  <c r="G13" i="5"/>
  <c r="G14" i="5"/>
  <c r="G17" i="5"/>
  <c r="G18" i="5"/>
  <c r="G20" i="5"/>
  <c r="G22" i="5"/>
  <c r="G23" i="5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2" i="3"/>
  <c r="K73" i="3"/>
  <c r="K74" i="3"/>
  <c r="K78" i="3"/>
  <c r="K81" i="3"/>
  <c r="K82" i="3"/>
  <c r="K83" i="3"/>
  <c r="K85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10" i="3"/>
  <c r="K23" i="1"/>
  <c r="K24" i="1"/>
  <c r="K21" i="1"/>
  <c r="K20" i="1"/>
  <c r="K10" i="1"/>
  <c r="E21" i="5" l="1"/>
  <c r="E12" i="5"/>
  <c r="D21" i="5"/>
  <c r="F22" i="5"/>
  <c r="D12" i="5"/>
  <c r="G12" i="5" l="1"/>
  <c r="G21" i="5"/>
  <c r="I80" i="3"/>
  <c r="I71" i="3"/>
  <c r="K71" i="3" s="1"/>
  <c r="K80" i="3" l="1"/>
  <c r="J63" i="3"/>
  <c r="I25" i="1" l="1"/>
  <c r="J24" i="1" l="1"/>
  <c r="J21" i="1"/>
  <c r="J20" i="1"/>
  <c r="J23" i="1" l="1"/>
  <c r="D10" i="5" l="1"/>
  <c r="F9" i="5" l="1"/>
  <c r="D7" i="5"/>
  <c r="D6" i="5" s="1"/>
  <c r="G7" i="5" l="1"/>
  <c r="H25" i="1"/>
  <c r="K25" i="1" s="1"/>
  <c r="G25" i="1"/>
  <c r="C7" i="8"/>
  <c r="C6" i="8" s="1"/>
  <c r="E10" i="5"/>
  <c r="G10" i="5" s="1"/>
  <c r="D19" i="5"/>
  <c r="E19" i="5"/>
  <c r="G19" i="5" s="1"/>
  <c r="C19" i="5"/>
  <c r="D16" i="5"/>
  <c r="D15" i="5" s="1"/>
  <c r="E16" i="5"/>
  <c r="G16" i="5" s="1"/>
  <c r="C16" i="5"/>
  <c r="F8" i="5"/>
  <c r="F11" i="5"/>
  <c r="F13" i="5"/>
  <c r="F17" i="5"/>
  <c r="F18" i="5"/>
  <c r="F20" i="5"/>
  <c r="F23" i="5"/>
  <c r="H22" i="1"/>
  <c r="I22" i="1"/>
  <c r="G22" i="1"/>
  <c r="K22" i="1" l="1"/>
  <c r="F21" i="5"/>
  <c r="E15" i="5"/>
  <c r="G15" i="5" s="1"/>
  <c r="E6" i="5"/>
  <c r="G6" i="5" s="1"/>
  <c r="J25" i="1"/>
  <c r="J22" i="1"/>
  <c r="D7" i="8"/>
  <c r="D6" i="8" s="1"/>
  <c r="F7" i="5"/>
  <c r="F12" i="5"/>
  <c r="F10" i="5"/>
  <c r="F19" i="5"/>
  <c r="F16" i="5"/>
  <c r="G71" i="3"/>
  <c r="G69" i="3"/>
  <c r="G68" i="3" s="1"/>
  <c r="J74" i="3"/>
  <c r="J70" i="3"/>
  <c r="J67" i="3"/>
  <c r="J66" i="3"/>
  <c r="J65" i="3"/>
  <c r="J64" i="3"/>
  <c r="J62" i="3"/>
  <c r="J60" i="3"/>
  <c r="J58" i="3"/>
  <c r="J57" i="3"/>
  <c r="J56" i="3"/>
  <c r="J55" i="3"/>
  <c r="J54" i="3"/>
  <c r="J53" i="3"/>
  <c r="J52" i="3"/>
  <c r="J51" i="3"/>
  <c r="J50" i="3"/>
  <c r="J48" i="3"/>
  <c r="J47" i="3"/>
  <c r="J46" i="3"/>
  <c r="J45" i="3"/>
  <c r="J44" i="3"/>
  <c r="J42" i="3"/>
  <c r="J41" i="3"/>
  <c r="J40" i="3"/>
  <c r="J37" i="3"/>
  <c r="J35" i="3"/>
  <c r="J33" i="3"/>
  <c r="I77" i="3"/>
  <c r="H75" i="3"/>
  <c r="H13" i="1" s="1"/>
  <c r="I84" i="3"/>
  <c r="G84" i="3"/>
  <c r="H29" i="3"/>
  <c r="H12" i="1" s="1"/>
  <c r="J34" i="3"/>
  <c r="G29" i="3" l="1"/>
  <c r="K84" i="3"/>
  <c r="I79" i="3"/>
  <c r="K79" i="3" s="1"/>
  <c r="I76" i="3"/>
  <c r="K76" i="3" s="1"/>
  <c r="K77" i="3"/>
  <c r="J61" i="3"/>
  <c r="J59" i="3"/>
  <c r="J71" i="3"/>
  <c r="F6" i="5"/>
  <c r="F15" i="5"/>
  <c r="J68" i="3"/>
  <c r="J49" i="3"/>
  <c r="J43" i="3"/>
  <c r="J39" i="3"/>
  <c r="J36" i="3"/>
  <c r="H14" i="1"/>
  <c r="H28" i="3"/>
  <c r="G75" i="3"/>
  <c r="J85" i="3"/>
  <c r="J84" i="3"/>
  <c r="J82" i="3"/>
  <c r="J81" i="3"/>
  <c r="J80" i="3"/>
  <c r="J31" i="3"/>
  <c r="J32" i="3"/>
  <c r="J77" i="3"/>
  <c r="J78" i="3"/>
  <c r="G28" i="3" l="1"/>
  <c r="J76" i="3"/>
  <c r="I75" i="3"/>
  <c r="I13" i="1" s="1"/>
  <c r="J79" i="3"/>
  <c r="J30" i="3"/>
  <c r="J38" i="3"/>
  <c r="I29" i="3"/>
  <c r="K29" i="3" s="1"/>
  <c r="J19" i="3"/>
  <c r="J14" i="3"/>
  <c r="J18" i="3"/>
  <c r="J22" i="3"/>
  <c r="J23" i="3"/>
  <c r="J75" i="3" l="1"/>
  <c r="K75" i="3"/>
  <c r="E7" i="8"/>
  <c r="G7" i="8" s="1"/>
  <c r="F8" i="8"/>
  <c r="I12" i="1"/>
  <c r="K12" i="1" s="1"/>
  <c r="K13" i="1"/>
  <c r="G14" i="1"/>
  <c r="I28" i="3"/>
  <c r="K28" i="3" s="1"/>
  <c r="J29" i="3"/>
  <c r="J13" i="3"/>
  <c r="J21" i="3"/>
  <c r="J17" i="3"/>
  <c r="J16" i="3"/>
  <c r="J12" i="3"/>
  <c r="E6" i="8" l="1"/>
  <c r="G6" i="8" s="1"/>
  <c r="F7" i="8"/>
  <c r="J13" i="1"/>
  <c r="I14" i="1"/>
  <c r="K14" i="1" s="1"/>
  <c r="J12" i="1"/>
  <c r="J28" i="3"/>
  <c r="J11" i="3"/>
  <c r="J20" i="3"/>
  <c r="F6" i="8" l="1"/>
  <c r="I11" i="1"/>
  <c r="H11" i="1"/>
  <c r="H15" i="1" s="1"/>
  <c r="J14" i="1"/>
  <c r="J10" i="3"/>
  <c r="G11" i="1"/>
  <c r="G15" i="1" s="1"/>
  <c r="G26" i="1" s="1"/>
  <c r="K11" i="1" l="1"/>
  <c r="I15" i="1"/>
  <c r="J11" i="1"/>
  <c r="H26" i="1"/>
  <c r="J15" i="1" l="1"/>
  <c r="K15" i="1"/>
  <c r="I26" i="1"/>
  <c r="K26" i="1" s="1"/>
</calcChain>
</file>

<file path=xl/sharedStrings.xml><?xml version="1.0" encoding="utf-8"?>
<sst xmlns="http://schemas.openxmlformats.org/spreadsheetml/2006/main" count="479" uniqueCount="184">
  <si>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</si>
  <si>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</si>
  <si>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</si>
  <si>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</si>
  <si>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</si>
  <si>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</si>
  <si>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</si>
  <si>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</si>
  <si>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</si>
  <si>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01 Opće javne usluge</t>
  </si>
  <si>
    <t>011 Izvršna i zakonodavna tijela, financijski i fiskalni poslovi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</si>
  <si>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</si>
  <si>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</si>
  <si>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</si>
  <si>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</si>
  <si>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</si>
  <si>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</si>
  <si>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</si>
  <si>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</si>
  <si>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PRIJENOS SREDSTAVA IZ PRETHODNE GODINE</t>
  </si>
  <si>
    <t>1 Opći prihodi i primici</t>
  </si>
  <si>
    <t>11 Opći prihodi i primici</t>
  </si>
  <si>
    <t>12 Sredstva učešća za pomoći</t>
  </si>
  <si>
    <t>2 Doprinosi</t>
  </si>
  <si>
    <t>21 Doprinosi za mirovinsko osiguranje</t>
  </si>
  <si>
    <t>3 Vlastiti prihodi</t>
  </si>
  <si>
    <t>31 Vlastiti prihodi</t>
  </si>
  <si>
    <t>INDEKS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</si>
  <si>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</si>
  <si>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</si>
  <si>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</si>
  <si>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</si>
  <si>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</si>
  <si>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od prodaje proizvoda i robe te pruženih usluga</t>
  </si>
  <si>
    <t>Prihodi od prodaje proizvoda i robe</t>
  </si>
  <si>
    <t>Plaće (Bruto)</t>
  </si>
  <si>
    <t>Plaće za redovan rad</t>
  </si>
  <si>
    <t>Naknade troškova zaposlenima</t>
  </si>
  <si>
    <t>Službena putovanja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</si>
  <si>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</si>
  <si>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</si>
  <si>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</si>
  <si>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</si>
  <si>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</si>
  <si>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</si>
  <si>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</si>
  <si>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</si>
  <si>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</si>
  <si>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</si>
  <si>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</si>
  <si>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 xml:space="preserve">UKUPNO PRIHODI </t>
  </si>
  <si>
    <t>UKUPNO RASHODI</t>
  </si>
  <si>
    <t>UKUPNO PRIHODI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</si>
  <si>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</si>
  <si>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</si>
  <si>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</si>
  <si>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</si>
  <si>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</si>
  <si>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</si>
  <si>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</si>
  <si>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</si>
  <si>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</si>
  <si>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</si>
  <si>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 xml:space="preserve"> </t>
  </si>
  <si>
    <t>Prihodi iz proračuna</t>
  </si>
  <si>
    <t>Prihodi iz nadležnog proračuna za financiranje rashoda</t>
  </si>
  <si>
    <t>Pomoći od međunarodnih organizacija te institucija i tijela EU</t>
  </si>
  <si>
    <t>Tekuće pomoći od institucija i tijela EU</t>
  </si>
  <si>
    <t>Kapitalne pomoći od institucija i tijela EU</t>
  </si>
  <si>
    <t>Prihodi od prodaje proizvoda i robe te pruženih usluga i prihodi od donacija</t>
  </si>
  <si>
    <t>Prihodi od pruženih usluga</t>
  </si>
  <si>
    <t>Plaće za prekovremeni rad</t>
  </si>
  <si>
    <t>Ostali rashodi za zaposlene</t>
  </si>
  <si>
    <t>Doprinosi na plaće</t>
  </si>
  <si>
    <t>Doprinosi za obvezno zdravstveno osiguranje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</si>
  <si>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</si>
  <si>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</si>
  <si>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</si>
  <si>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</si>
  <si>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</si>
  <si>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</si>
  <si>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</si>
  <si>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</si>
  <si>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</si>
  <si>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</si>
  <si>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</si>
  <si>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</si>
  <si>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</si>
  <si>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</si>
  <si>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</si>
  <si>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</si>
  <si>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</si>
  <si>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</si>
  <si>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</si>
  <si>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</si>
  <si>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Naknade za rad predstavničkih i izvršnih tijela, povjerenstava i slično</t>
  </si>
  <si>
    <t>Reprezentacija</t>
  </si>
  <si>
    <t>Članarine i norme</t>
  </si>
  <si>
    <t>Pristojbe i naknade</t>
  </si>
  <si>
    <t>Financijski rashodi</t>
  </si>
  <si>
    <t>Ostali financijski rashodi</t>
  </si>
  <si>
    <t>Zatezne kamate</t>
  </si>
  <si>
    <t>Naknade građanima i kućanstvima na temelju osiguranja i druge naknade</t>
  </si>
  <si>
    <t>Ostale naknade građanima i kućanstvima iz proračuna</t>
  </si>
  <si>
    <t>Naknade građanima i kućanstvima u novcu</t>
  </si>
  <si>
    <t>Nematerijalna imovina</t>
  </si>
  <si>
    <t>Licence</t>
  </si>
  <si>
    <t>Rashodi za nabavu proizvedene dugotrajne imovine</t>
  </si>
  <si>
    <t>Postrojenja i oprema</t>
  </si>
  <si>
    <t>Uredska oprema i namještaj</t>
  </si>
  <si>
    <t>Komunikacijska oprema</t>
  </si>
  <si>
    <t>Nematerijalna proizvedena imovina</t>
  </si>
  <si>
    <t>Ulaganja u računalne programe</t>
  </si>
  <si>
    <t>5 Pomoći</t>
  </si>
  <si>
    <t>56 Fondovi EU</t>
  </si>
  <si>
    <t xml:space="preserve">UKUPNO RASHODI </t>
  </si>
  <si>
    <t>06125</t>
  </si>
  <si>
    <t>Središnja agencija za financiranje i ugovaranje programa i projekata Europske unije</t>
  </si>
  <si>
    <t>A825001</t>
  </si>
  <si>
    <t>K825028</t>
  </si>
  <si>
    <t>T825020</t>
  </si>
  <si>
    <t>T825021</t>
  </si>
  <si>
    <t>T825022</t>
  </si>
  <si>
    <t>Opći prihodi i primici</t>
  </si>
  <si>
    <t>Vlastiti prihodi</t>
  </si>
  <si>
    <t>Sredstva učešća za pomoći</t>
  </si>
  <si>
    <t>Premije osiguranja</t>
  </si>
  <si>
    <t>Europski fond za regionalni razvoj (EFRR)</t>
  </si>
  <si>
    <t>FINANCIJSKI I FISKALNI SUSTAV</t>
  </si>
  <si>
    <t>UPRAVLJANJE PROJEKTIMA PRETPRISTUPNIH I ESI FONDOVA</t>
  </si>
  <si>
    <t>ADMINISTRACIJA I UPRAVLJANJE SREDIŠNJE AGENCIJE ZA FINANCIRANJE I UGOVARANJE PROGRAMA I PROJEKATA EUROPSKE UNIJE</t>
  </si>
  <si>
    <t>31</t>
  </si>
  <si>
    <t>3111</t>
  </si>
  <si>
    <t>3113</t>
  </si>
  <si>
    <t>3121</t>
  </si>
  <si>
    <t>3132</t>
  </si>
  <si>
    <t>32</t>
  </si>
  <si>
    <t>3211</t>
  </si>
  <si>
    <t>3223</t>
  </si>
  <si>
    <t>3234</t>
  </si>
  <si>
    <t>3235</t>
  </si>
  <si>
    <t>3237</t>
  </si>
  <si>
    <t>3239</t>
  </si>
  <si>
    <t>41</t>
  </si>
  <si>
    <t>4123</t>
  </si>
  <si>
    <t>42</t>
  </si>
  <si>
    <t>Uređaji, strojevi i oprema za ostale namjene</t>
  </si>
  <si>
    <t>PROGRAM KONKURENTNOST I KOHEZIJA, TEHNIČKA POMOĆ SAFU 2021.-2027. (EFRR)</t>
  </si>
  <si>
    <t>12</t>
  </si>
  <si>
    <t>563</t>
  </si>
  <si>
    <t>K825032</t>
  </si>
  <si>
    <t>INTEGRIRANI TERITORIJALNI PROGRAM, TEHNIČKA POMOĆ SAFU 2021. - 2027. (FPT)</t>
  </si>
  <si>
    <t>Fond za pravednu tranziciju</t>
  </si>
  <si>
    <t>K825033</t>
  </si>
  <si>
    <t>PROGRAM KONKURENTNOST I KOHEZIJA, TEHNIČKA POMOĆ SAFU 2021. - 2027. (KF)</t>
  </si>
  <si>
    <t>562</t>
  </si>
  <si>
    <t>Kohezijski fond (KF)</t>
  </si>
  <si>
    <t>K825034</t>
  </si>
  <si>
    <t>INTEGRIRANI TERITORIJALNI PROGRAM, TEHNIČKA POMOĆ SAFU 2021. - 2027. (EFRR)</t>
  </si>
  <si>
    <t>JAČANJE PRORAČUNSKOG PLANIRANJA, IZVRŠAVANJA I ULOGE INTERNIH KONTROLA</t>
  </si>
  <si>
    <t>3241</t>
  </si>
  <si>
    <t>UNAPRIJEĐENJE USLUGA PROSTORNIH PODATAKA U REPUBLICI MOLDOVI U SKLADU S EU STANDARDIMA</t>
  </si>
  <si>
    <t>PODRŠKA EU U JAČANJU KAPACITETA I USKLAĐIVANJU S EU ZAKONODAVSTVOM U VETERINARSKOM SEKTORU U BOSNI I HERCEGOVINI</t>
  </si>
  <si>
    <t>T825035</t>
  </si>
  <si>
    <t>JAČANJE KAPACITETA INSTITUTA ZA JAVNU UPRAVU JORDANA (JOIPA)</t>
  </si>
  <si>
    <t xml:space="preserve">OSTVARENJE/ IZVRŠENJE 01.2023.-06.2023 </t>
  </si>
  <si>
    <t>IZVORNI PLAN 2024.</t>
  </si>
  <si>
    <t>OSTVARENJE/ IZVRŠENJE 01.2023-06.2023</t>
  </si>
  <si>
    <t>Naknade građanima i kućanstvima u novcu- neposredno ili putem ustanova</t>
  </si>
  <si>
    <t>OSTVARENJE/IZVRŠENJE 
01.2023-06.2023.</t>
  </si>
  <si>
    <t>OSTVARENJE/IZVRŠENJE 
01.2024.-06.2024.</t>
  </si>
  <si>
    <t>OSTVARENJE/IZVRŠENJE 
01.2023.-06.2023</t>
  </si>
  <si>
    <t>OSTVARENJE/ IZVRŠENJE 
01.2023-06.2023.</t>
  </si>
  <si>
    <t>57 Ostali programi EU</t>
  </si>
  <si>
    <t>5=4/2*100</t>
  </si>
  <si>
    <t>6=4/3*100</t>
  </si>
  <si>
    <t>OSTVARENJE/IZVRŠENJE 
01.2024. - 06.2024.</t>
  </si>
  <si>
    <t>INDEKS
(4)/(3)</t>
  </si>
  <si>
    <t>OBRAZLOŽENJE IZVRŠENJA FINANCIJSKOG PLANA PRORAČUNSKOG KORISNIKA DRŽAVNOG PRORAČUNA
ZA RAZDOBLJE 01.-06.2024. GODINE</t>
  </si>
  <si>
    <t xml:space="preserve">OSTVARENJE/IZVRŠENJE
01.2024-06.2024 </t>
  </si>
  <si>
    <t>OSTVARENJE/IZVRŠENJE 
01.2024-06.2024</t>
  </si>
  <si>
    <t>OSTVARENJE/IZVRŠENJE 01.2024.-06.2024.</t>
  </si>
  <si>
    <t>IZVORNI PLAN
2024.</t>
  </si>
  <si>
    <t>4=3/2*100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</si>
</sst>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#,##0.00"/>
    <numFmt numFmtId="165" formatCode="#,##0;[Red]#,##0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</font>
    <font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8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4">
    <xf numFmtId="0" fontId="0" fillId="0" borderId="0"/>
    <xf numFmtId="0" fontId="3" fillId="0" borderId="0"/>
    <xf numFmtId="0" fontId="19" fillId="0" borderId="0"/>
    <xf numFmtId="0" fontId="8" fillId="5" borderId="6" applyNumberFormat="0" applyProtection="0">
      <alignment horizontal="left" vertical="center" indent="1"/>
    </xf>
    <xf numFmtId="4" fontId="22" fillId="6" borderId="6" applyNumberFormat="0" applyProtection="0">
      <alignment vertical="center"/>
    </xf>
    <xf numFmtId="0" fontId="6" fillId="7" borderId="6" applyNumberFormat="0" applyProtection="0">
      <alignment horizontal="left" vertical="center" indent="1"/>
    </xf>
    <xf numFmtId="0" fontId="23" fillId="5" borderId="6" applyNumberFormat="0" applyProtection="0">
      <alignment horizontal="center" vertical="center"/>
    </xf>
    <xf numFmtId="4" fontId="22" fillId="6" borderId="6" applyNumberFormat="0" applyProtection="0">
      <alignment horizontal="left" vertical="center" indent="1"/>
    </xf>
    <xf numFmtId="0" fontId="24" fillId="0" borderId="6" applyNumberFormat="0" applyProtection="0">
      <alignment horizontal="left" vertical="center" wrapText="1" justifyLastLine="1"/>
    </xf>
    <xf numFmtId="0" fontId="21" fillId="8" borderId="6" applyNumberFormat="0" applyProtection="0">
      <alignment horizontal="left" vertical="center" indent="1"/>
    </xf>
    <xf numFmtId="0" fontId="24" fillId="0" borderId="6" applyNumberFormat="0" applyProtection="0">
      <alignment horizontal="left" vertical="center" wrapText="1"/>
    </xf>
    <xf numFmtId="0" fontId="24" fillId="0" borderId="6" applyNumberFormat="0" applyProtection="0">
      <alignment horizontal="left" vertical="center" wrapText="1"/>
    </xf>
    <xf numFmtId="0" fontId="21" fillId="0" borderId="6" applyNumberFormat="0" applyProtection="0">
      <alignment horizontal="left" vertical="center" wrapText="1"/>
    </xf>
    <xf numFmtId="4" fontId="25" fillId="0" borderId="6" applyNumberFormat="0" applyProtection="0">
      <alignment horizontal="right" vertical="center"/>
    </xf>
  </cellStyleXfs>
  <cellXfs count="179"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0" fontId="7" fillId="2" borderId="3" xfId="0" quotePrefix="1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indent="1"/>
    </xf>
    <xf numFmtId="0" fontId="7" fillId="2" borderId="3" xfId="0" applyNumberFormat="1" applyFont="1" applyFill="1" applyBorder="1" applyAlignment="1" applyProtection="1">
      <alignment horizontal="left" vertical="center" wrapText="1" indent="1"/>
    </xf>
    <xf numFmtId="0" fontId="6" fillId="2" borderId="3" xfId="0" quotePrefix="1" applyFont="1" applyFill="1" applyBorder="1" applyAlignment="1">
      <alignment horizontal="left" vertical="center" wrapText="1"/>
    </xf>
    <xf numFmtId="0" fontId="0" fillId="0" borderId="3" xfId="0" applyBorder="1"/>
    <xf numFmtId="0" fontId="9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0" fillId="0" borderId="0" xfId="0" applyFont="1"/>
    <xf numFmtId="0" fontId="11" fillId="2" borderId="3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6" fillId="2" borderId="3" xfId="0" applyNumberFormat="1" applyFont="1" applyFill="1" applyBorder="1" applyAlignment="1" applyProtection="1">
      <alignment horizontal="left" vertical="center" wrapText="1"/>
    </xf>
    <xf numFmtId="0" fontId="16" fillId="2" borderId="3" xfId="0" quotePrefix="1" applyFont="1" applyFill="1" applyBorder="1" applyAlignment="1">
      <alignment horizontal="left" vertical="center"/>
    </xf>
    <xf numFmtId="0" fontId="11" fillId="2" borderId="3" xfId="0" quotePrefix="1" applyFont="1" applyFill="1" applyBorder="1" applyAlignment="1">
      <alignment horizontal="left" vertical="center"/>
    </xf>
    <xf numFmtId="0" fontId="16" fillId="2" borderId="3" xfId="0" quotePrefix="1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6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164" fontId="15" fillId="2" borderId="3" xfId="0" applyNumberFormat="1" applyFont="1" applyFill="1" applyBorder="1" applyAlignment="1">
      <alignment horizontal="right" vertical="center" wrapText="1"/>
    </xf>
    <xf numFmtId="164" fontId="10" fillId="2" borderId="3" xfId="0" applyNumberFormat="1" applyFont="1" applyFill="1" applyBorder="1" applyAlignment="1">
      <alignment vertical="center" wrapText="1"/>
    </xf>
    <xf numFmtId="164" fontId="15" fillId="2" borderId="3" xfId="0" applyNumberFormat="1" applyFont="1" applyFill="1" applyBorder="1" applyAlignment="1">
      <alignment horizontal="right" vertical="center"/>
    </xf>
    <xf numFmtId="164" fontId="17" fillId="2" borderId="3" xfId="0" applyNumberFormat="1" applyFont="1" applyFill="1" applyBorder="1" applyAlignment="1">
      <alignment vertical="center" wrapText="1"/>
    </xf>
    <xf numFmtId="164" fontId="14" fillId="2" borderId="3" xfId="0" applyNumberFormat="1" applyFont="1" applyFill="1" applyBorder="1" applyAlignment="1">
      <alignment horizontal="right" vertical="center" wrapText="1"/>
    </xf>
    <xf numFmtId="164" fontId="14" fillId="2" borderId="3" xfId="0" applyNumberFormat="1" applyFont="1" applyFill="1" applyBorder="1" applyAlignment="1">
      <alignment vertical="center" wrapText="1"/>
    </xf>
    <xf numFmtId="0" fontId="17" fillId="0" borderId="5" xfId="0" applyFont="1" applyBorder="1" applyAlignment="1">
      <alignment horizontal="center" vertical="center"/>
    </xf>
    <xf numFmtId="0" fontId="10" fillId="3" borderId="0" xfId="0" applyFont="1" applyFill="1"/>
    <xf numFmtId="0" fontId="10" fillId="0" borderId="0" xfId="0" applyFont="1" applyAlignment="1">
      <alignment horizontal="left"/>
    </xf>
    <xf numFmtId="0" fontId="10" fillId="3" borderId="0" xfId="0" applyFont="1" applyFill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14" fillId="0" borderId="5" xfId="0" applyNumberFormat="1" applyFont="1" applyFill="1" applyBorder="1" applyAlignment="1" applyProtection="1">
      <alignment horizontal="center" vertical="center" wrapText="1"/>
    </xf>
    <xf numFmtId="0" fontId="18" fillId="0" borderId="5" xfId="0" applyFont="1" applyBorder="1" applyAlignment="1">
      <alignment horizontal="right" vertical="center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/>
    <xf numFmtId="164" fontId="14" fillId="2" borderId="3" xfId="0" applyNumberFormat="1" applyFont="1" applyFill="1" applyBorder="1" applyAlignment="1">
      <alignment horizontal="right" vertical="center"/>
    </xf>
    <xf numFmtId="164" fontId="10" fillId="2" borderId="3" xfId="0" applyNumberFormat="1" applyFont="1" applyFill="1" applyBorder="1" applyAlignment="1">
      <alignment vertical="center"/>
    </xf>
    <xf numFmtId="164" fontId="8" fillId="2" borderId="3" xfId="0" applyNumberFormat="1" applyFont="1" applyFill="1" applyBorder="1" applyAlignment="1" applyProtection="1">
      <alignment vertical="center" wrapText="1"/>
    </xf>
    <xf numFmtId="164" fontId="6" fillId="2" borderId="3" xfId="0" applyNumberFormat="1" applyFont="1" applyFill="1" applyBorder="1" applyAlignment="1" applyProtection="1">
      <alignment vertical="center" wrapText="1"/>
    </xf>
    <xf numFmtId="0" fontId="13" fillId="0" borderId="0" xfId="0" applyFont="1" applyAlignment="1">
      <alignment vertical="center"/>
    </xf>
    <xf numFmtId="164" fontId="5" fillId="2" borderId="3" xfId="0" applyNumberFormat="1" applyFont="1" applyFill="1" applyBorder="1" applyAlignment="1">
      <alignment horizontal="right" vertical="center"/>
    </xf>
    <xf numFmtId="164" fontId="3" fillId="2" borderId="3" xfId="0" applyNumberFormat="1" applyFont="1" applyFill="1" applyBorder="1" applyAlignment="1">
      <alignment horizontal="right" vertical="center"/>
    </xf>
    <xf numFmtId="164" fontId="13" fillId="2" borderId="3" xfId="0" applyNumberFormat="1" applyFont="1" applyFill="1" applyBorder="1" applyAlignment="1">
      <alignment vertical="center"/>
    </xf>
    <xf numFmtId="0" fontId="12" fillId="0" borderId="0" xfId="0" applyFont="1" applyAlignment="1">
      <alignment vertical="center" wrapText="1"/>
    </xf>
    <xf numFmtId="4" fontId="11" fillId="2" borderId="3" xfId="0" applyNumberFormat="1" applyFont="1" applyFill="1" applyBorder="1" applyAlignment="1" applyProtection="1">
      <alignment vertical="center"/>
    </xf>
    <xf numFmtId="3" fontId="5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3" fontId="5" fillId="2" borderId="3" xfId="0" applyNumberFormat="1" applyFont="1" applyFill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right" vertical="center"/>
    </xf>
    <xf numFmtId="0" fontId="17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64" fontId="5" fillId="0" borderId="3" xfId="0" applyNumberFormat="1" applyFont="1" applyFill="1" applyBorder="1" applyAlignment="1">
      <alignment horizontal="right" vertical="center"/>
    </xf>
    <xf numFmtId="164" fontId="10" fillId="0" borderId="0" xfId="0" applyNumberFormat="1" applyFont="1" applyAlignment="1">
      <alignment vertical="center"/>
    </xf>
    <xf numFmtId="4" fontId="11" fillId="2" borderId="3" xfId="0" applyNumberFormat="1" applyFont="1" applyFill="1" applyBorder="1" applyAlignment="1" applyProtection="1">
      <alignment vertical="center" wrapText="1"/>
    </xf>
    <xf numFmtId="4" fontId="11" fillId="2" borderId="3" xfId="0" applyNumberFormat="1" applyFont="1" applyFill="1" applyBorder="1" applyAlignment="1" applyProtection="1">
      <alignment horizontal="right" vertical="center" wrapText="1"/>
    </xf>
    <xf numFmtId="4" fontId="14" fillId="2" borderId="3" xfId="0" applyNumberFormat="1" applyFont="1" applyFill="1" applyBorder="1" applyAlignment="1">
      <alignment horizontal="right"/>
    </xf>
    <xf numFmtId="0" fontId="24" fillId="4" borderId="3" xfId="0" applyFont="1" applyFill="1" applyBorder="1" applyAlignment="1">
      <alignment horizontal="center" vertical="center"/>
    </xf>
    <xf numFmtId="3" fontId="20" fillId="4" borderId="3" xfId="0" applyNumberFormat="1" applyFont="1" applyFill="1" applyBorder="1" applyAlignment="1">
      <alignment horizontal="center" vertical="center" wrapText="1" justifyLastLine="1"/>
    </xf>
    <xf numFmtId="3" fontId="26" fillId="4" borderId="3" xfId="3" applyNumberFormat="1" applyFont="1" applyFill="1" applyBorder="1" applyAlignment="1">
      <alignment horizontal="center" vertical="center" wrapText="1" justifyLastLine="1"/>
    </xf>
    <xf numFmtId="4" fontId="10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8" fillId="9" borderId="3" xfId="0" applyFont="1" applyFill="1" applyBorder="1" applyAlignment="1">
      <alignment horizontal="left" vertical="center" wrapText="1"/>
    </xf>
    <xf numFmtId="3" fontId="8" fillId="9" borderId="3" xfId="4" applyNumberFormat="1" applyFont="1" applyFill="1" applyBorder="1">
      <alignment vertical="center"/>
    </xf>
    <xf numFmtId="4" fontId="8" fillId="9" borderId="3" xfId="4" applyNumberFormat="1" applyFont="1" applyFill="1" applyBorder="1">
      <alignment vertical="center"/>
    </xf>
    <xf numFmtId="0" fontId="6" fillId="0" borderId="3" xfId="12" quotePrefix="1" applyFont="1" applyBorder="1">
      <alignment horizontal="left" vertical="center" wrapText="1"/>
    </xf>
    <xf numFmtId="3" fontId="3" fillId="0" borderId="3" xfId="4" applyNumberFormat="1" applyFont="1" applyFill="1" applyBorder="1">
      <alignment vertical="center"/>
    </xf>
    <xf numFmtId="4" fontId="3" fillId="0" borderId="3" xfId="4" applyNumberFormat="1" applyFont="1" applyFill="1" applyBorder="1">
      <alignment vertical="center"/>
    </xf>
    <xf numFmtId="0" fontId="8" fillId="9" borderId="3" xfId="10" quotePrefix="1" applyFont="1" applyFill="1" applyBorder="1">
      <alignment horizontal="left" vertical="center" wrapText="1"/>
    </xf>
    <xf numFmtId="3" fontId="5" fillId="9" borderId="3" xfId="4" applyNumberFormat="1" applyFont="1" applyFill="1" applyBorder="1">
      <alignment vertical="center"/>
    </xf>
    <xf numFmtId="4" fontId="5" fillId="9" borderId="3" xfId="4" applyNumberFormat="1" applyFont="1" applyFill="1" applyBorder="1">
      <alignment vertical="center"/>
    </xf>
    <xf numFmtId="0" fontId="8" fillId="9" borderId="3" xfId="11" quotePrefix="1" applyFont="1" applyFill="1" applyBorder="1">
      <alignment horizontal="left" vertical="center" wrapText="1"/>
    </xf>
    <xf numFmtId="0" fontId="8" fillId="9" borderId="3" xfId="12" quotePrefix="1" applyFont="1" applyFill="1" applyBorder="1">
      <alignment horizontal="left" vertical="center" wrapText="1"/>
    </xf>
    <xf numFmtId="0" fontId="3" fillId="0" borderId="3" xfId="13" applyNumberFormat="1" applyFont="1" applyBorder="1">
      <alignment horizontal="right" vertical="center"/>
    </xf>
    <xf numFmtId="4" fontId="3" fillId="0" borderId="3" xfId="13" applyNumberFormat="1" applyFont="1" applyBorder="1">
      <alignment horizontal="right" vertical="center"/>
    </xf>
    <xf numFmtId="0" fontId="3" fillId="0" borderId="3" xfId="4" applyNumberFormat="1" applyFont="1" applyFill="1" applyBorder="1">
      <alignment vertical="center"/>
    </xf>
    <xf numFmtId="0" fontId="5" fillId="9" borderId="3" xfId="4" applyNumberFormat="1" applyFont="1" applyFill="1" applyBorder="1">
      <alignment vertical="center"/>
    </xf>
    <xf numFmtId="0" fontId="29" fillId="0" borderId="0" xfId="0" applyFont="1" applyAlignment="1">
      <alignment wrapText="1"/>
    </xf>
    <xf numFmtId="0" fontId="30" fillId="0" borderId="0" xfId="0" applyFont="1"/>
    <xf numFmtId="0" fontId="8" fillId="4" borderId="3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31" fillId="4" borderId="3" xfId="0" applyNumberFormat="1" applyFont="1" applyFill="1" applyBorder="1" applyAlignment="1" applyProtection="1">
      <alignment horizontal="center" vertical="center" wrapText="1"/>
    </xf>
    <xf numFmtId="0" fontId="14" fillId="4" borderId="3" xfId="0" applyNumberFormat="1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>
      <alignment horizontal="left" vertical="center"/>
    </xf>
    <xf numFmtId="0" fontId="16" fillId="4" borderId="2" xfId="0" applyNumberFormat="1" applyFont="1" applyFill="1" applyBorder="1" applyAlignment="1" applyProtection="1">
      <alignment vertical="center"/>
    </xf>
    <xf numFmtId="4" fontId="11" fillId="4" borderId="3" xfId="0" applyNumberFormat="1" applyFont="1" applyFill="1" applyBorder="1" applyAlignment="1" applyProtection="1">
      <alignment vertical="center"/>
    </xf>
    <xf numFmtId="4" fontId="11" fillId="4" borderId="3" xfId="0" applyNumberFormat="1" applyFont="1" applyFill="1" applyBorder="1" applyAlignment="1" applyProtection="1">
      <alignment vertical="center" wrapText="1"/>
    </xf>
    <xf numFmtId="4" fontId="14" fillId="4" borderId="3" xfId="0" quotePrefix="1" applyNumberFormat="1" applyFont="1" applyFill="1" applyBorder="1" applyAlignment="1">
      <alignment horizontal="right" wrapText="1"/>
    </xf>
    <xf numFmtId="4" fontId="11" fillId="4" borderId="3" xfId="0" applyNumberFormat="1" applyFont="1" applyFill="1" applyBorder="1" applyAlignment="1" applyProtection="1">
      <alignment wrapText="1"/>
    </xf>
    <xf numFmtId="3" fontId="20" fillId="4" borderId="3" xfId="0" applyNumberFormat="1" applyFont="1" applyFill="1" applyBorder="1" applyAlignment="1">
      <alignment horizontal="center" vertical="center" wrapText="1" justifyLastLine="1"/>
    </xf>
    <xf numFmtId="0" fontId="14" fillId="4" borderId="3" xfId="0" quotePrefix="1" applyNumberFormat="1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4" fontId="8" fillId="4" borderId="3" xfId="3" applyNumberFormat="1" applyFont="1" applyFill="1" applyBorder="1" applyAlignment="1">
      <alignment horizontal="center" vertical="center" wrapText="1" justifyLastLine="1"/>
    </xf>
    <xf numFmtId="165" fontId="14" fillId="2" borderId="3" xfId="0" applyNumberFormat="1" applyFont="1" applyFill="1" applyBorder="1" applyAlignment="1">
      <alignment horizontal="right" vertical="center" wrapText="1"/>
    </xf>
    <xf numFmtId="165" fontId="14" fillId="2" borderId="3" xfId="0" applyNumberFormat="1" applyFont="1" applyFill="1" applyBorder="1" applyAlignment="1">
      <alignment vertical="center" wrapText="1"/>
    </xf>
    <xf numFmtId="165" fontId="15" fillId="2" borderId="3" xfId="0" applyNumberFormat="1" applyFont="1" applyFill="1" applyBorder="1" applyAlignment="1">
      <alignment horizontal="right" vertical="center" wrapText="1"/>
    </xf>
    <xf numFmtId="165" fontId="14" fillId="2" borderId="3" xfId="0" applyNumberFormat="1" applyFont="1" applyFill="1" applyBorder="1" applyAlignment="1">
      <alignment horizontal="right" vertical="center"/>
    </xf>
    <xf numFmtId="165" fontId="15" fillId="2" borderId="3" xfId="0" applyNumberFormat="1" applyFont="1" applyFill="1" applyBorder="1" applyAlignment="1">
      <alignment horizontal="right" vertical="center"/>
    </xf>
    <xf numFmtId="165" fontId="15" fillId="2" borderId="3" xfId="0" applyNumberFormat="1" applyFont="1" applyFill="1" applyBorder="1" applyAlignment="1" applyProtection="1">
      <alignment horizontal="right" vertical="center" wrapText="1"/>
    </xf>
    <xf numFmtId="165" fontId="8" fillId="2" borderId="3" xfId="0" applyNumberFormat="1" applyFont="1" applyFill="1" applyBorder="1" applyAlignment="1" applyProtection="1">
      <alignment vertical="center" wrapText="1"/>
    </xf>
    <xf numFmtId="165" fontId="5" fillId="2" borderId="3" xfId="0" applyNumberFormat="1" applyFont="1" applyFill="1" applyBorder="1" applyAlignment="1">
      <alignment horizontal="right" vertical="center"/>
    </xf>
    <xf numFmtId="165" fontId="3" fillId="0" borderId="3" xfId="0" applyNumberFormat="1" applyFont="1" applyFill="1" applyBorder="1" applyAlignment="1">
      <alignment horizontal="right" vertical="center"/>
    </xf>
    <xf numFmtId="165" fontId="5" fillId="0" borderId="3" xfId="0" applyNumberFormat="1" applyFont="1" applyFill="1" applyBorder="1" applyAlignment="1">
      <alignment horizontal="right" vertical="center"/>
    </xf>
    <xf numFmtId="165" fontId="3" fillId="0" borderId="3" xfId="0" applyNumberFormat="1" applyFont="1" applyFill="1" applyBorder="1" applyAlignment="1" applyProtection="1">
      <alignment horizontal="right" vertical="center" wrapText="1"/>
    </xf>
    <xf numFmtId="165" fontId="8" fillId="0" borderId="3" xfId="0" applyNumberFormat="1" applyFont="1" applyFill="1" applyBorder="1" applyAlignment="1" applyProtection="1">
      <alignment vertical="center" wrapText="1"/>
    </xf>
    <xf numFmtId="165" fontId="3" fillId="2" borderId="3" xfId="0" applyNumberFormat="1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4" fillId="4" borderId="3" xfId="0" quotePrefix="1" applyFont="1" applyFill="1" applyBorder="1" applyAlignment="1">
      <alignment horizontal="left" vertical="center" wrapText="1"/>
    </xf>
    <xf numFmtId="0" fontId="11" fillId="2" borderId="1" xfId="0" quotePrefix="1" applyFont="1" applyFill="1" applyBorder="1" applyAlignment="1">
      <alignment horizontal="left" vertical="center"/>
    </xf>
    <xf numFmtId="0" fontId="16" fillId="2" borderId="2" xfId="0" applyNumberFormat="1" applyFont="1" applyFill="1" applyBorder="1" applyAlignment="1" applyProtection="1">
      <alignment vertical="center"/>
    </xf>
    <xf numFmtId="0" fontId="11" fillId="4" borderId="1" xfId="0" quotePrefix="1" applyNumberFormat="1" applyFont="1" applyFill="1" applyBorder="1" applyAlignment="1" applyProtection="1">
      <alignment horizontal="left" vertical="center" wrapText="1"/>
    </xf>
    <xf numFmtId="0" fontId="16" fillId="4" borderId="2" xfId="0" applyNumberFormat="1" applyFont="1" applyFill="1" applyBorder="1" applyAlignment="1" applyProtection="1">
      <alignment vertical="center" wrapText="1"/>
    </xf>
    <xf numFmtId="0" fontId="11" fillId="2" borderId="1" xfId="0" quotePrefix="1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vertical="center" wrapText="1"/>
    </xf>
    <xf numFmtId="0" fontId="14" fillId="4" borderId="1" xfId="0" quotePrefix="1" applyFont="1" applyFill="1" applyBorder="1" applyAlignment="1">
      <alignment horizontal="left" wrapText="1"/>
    </xf>
    <xf numFmtId="0" fontId="14" fillId="4" borderId="2" xfId="0" quotePrefix="1" applyFont="1" applyFill="1" applyBorder="1" applyAlignment="1">
      <alignment horizontal="left" wrapText="1"/>
    </xf>
    <xf numFmtId="0" fontId="14" fillId="4" borderId="4" xfId="0" quotePrefix="1" applyFont="1" applyFill="1" applyBorder="1" applyAlignment="1">
      <alignment horizontal="left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2" borderId="1" xfId="0" applyNumberFormat="1" applyFont="1" applyFill="1" applyBorder="1" applyAlignment="1" applyProtection="1">
      <alignment horizontal="left" vertical="center" wrapText="1"/>
    </xf>
    <xf numFmtId="0" fontId="14" fillId="4" borderId="3" xfId="0" quotePrefix="1" applyFont="1" applyFill="1" applyBorder="1" applyAlignment="1">
      <alignment horizontal="center" vertical="center" wrapText="1"/>
    </xf>
    <xf numFmtId="0" fontId="14" fillId="4" borderId="1" xfId="0" quotePrefix="1" applyFont="1" applyFill="1" applyBorder="1" applyAlignment="1">
      <alignment horizontal="center" vertical="center" wrapText="1"/>
    </xf>
    <xf numFmtId="0" fontId="14" fillId="4" borderId="2" xfId="0" quotePrefix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 applyProtection="1">
      <alignment horizontal="left" vertical="center" wrapText="1"/>
    </xf>
    <xf numFmtId="0" fontId="11" fillId="4" borderId="1" xfId="0" applyNumberFormat="1" applyFont="1" applyFill="1" applyBorder="1" applyAlignment="1" applyProtection="1">
      <alignment horizontal="left" vertical="center" wrapText="1"/>
    </xf>
    <xf numFmtId="0" fontId="16" fillId="4" borderId="2" xfId="0" applyNumberFormat="1" applyFont="1" applyFill="1" applyBorder="1" applyAlignment="1" applyProtection="1">
      <alignment vertical="center"/>
    </xf>
    <xf numFmtId="0" fontId="14" fillId="4" borderId="3" xfId="0" quotePrefix="1" applyFont="1" applyFill="1" applyBorder="1" applyAlignment="1">
      <alignment horizontal="center" wrapText="1"/>
    </xf>
    <xf numFmtId="0" fontId="14" fillId="4" borderId="1" xfId="0" quotePrefix="1" applyFont="1" applyFill="1" applyBorder="1" applyAlignment="1">
      <alignment horizontal="center" wrapText="1"/>
    </xf>
    <xf numFmtId="0" fontId="14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NumberFormat="1" applyFont="1" applyFill="1" applyBorder="1" applyAlignment="1" applyProtection="1">
      <alignment horizontal="center" vertical="center" wrapText="1"/>
    </xf>
    <xf numFmtId="0" fontId="14" fillId="4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 justifyLastLine="1"/>
    </xf>
    <xf numFmtId="3" fontId="8" fillId="4" borderId="2" xfId="0" applyNumberFormat="1" applyFont="1" applyFill="1" applyBorder="1" applyAlignment="1">
      <alignment horizontal="center" vertical="center" wrapText="1" justifyLastLine="1"/>
    </xf>
    <xf numFmtId="3" fontId="8" fillId="4" borderId="4" xfId="0" applyNumberFormat="1" applyFont="1" applyFill="1" applyBorder="1" applyAlignment="1">
      <alignment horizontal="center" vertical="center" wrapText="1" justifyLastLine="1"/>
    </xf>
    <xf numFmtId="3" fontId="20" fillId="4" borderId="1" xfId="0" applyNumberFormat="1" applyFont="1" applyFill="1" applyBorder="1" applyAlignment="1">
      <alignment horizontal="center" vertical="center" wrapText="1" justifyLastLine="1"/>
    </xf>
    <xf numFmtId="3" fontId="20" fillId="4" borderId="2" xfId="0" applyNumberFormat="1" applyFont="1" applyFill="1" applyBorder="1" applyAlignment="1">
      <alignment horizontal="center" vertical="center" wrapText="1" justifyLastLine="1"/>
    </xf>
    <xf numFmtId="3" fontId="20" fillId="4" borderId="4" xfId="0" applyNumberFormat="1" applyFont="1" applyFill="1" applyBorder="1" applyAlignment="1">
      <alignment horizontal="center" vertical="center" wrapText="1" justifyLastLine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7" fillId="2" borderId="0" xfId="0" applyFont="1" applyFill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8" fillId="9" borderId="1" xfId="0" quotePrefix="1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9" borderId="3" xfId="0" quotePrefix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 applyProtection="1">
      <alignment vertical="center"/>
    </xf>
    <xf numFmtId="3" fontId="11" fillId="4" borderId="3" xfId="0" applyNumberFormat="1" applyFont="1" applyFill="1" applyBorder="1" applyAlignment="1" applyProtection="1">
      <alignment vertical="center"/>
    </xf>
    <xf numFmtId="3" fontId="11" fillId="2" borderId="3" xfId="0" applyNumberFormat="1" applyFont="1" applyFill="1" applyBorder="1" applyAlignment="1" applyProtection="1">
      <alignment vertical="center" wrapText="1"/>
    </xf>
    <xf numFmtId="3" fontId="11" fillId="4" borderId="3" xfId="0" applyNumberFormat="1" applyFont="1" applyFill="1" applyBorder="1" applyAlignment="1" applyProtection="1">
      <alignment vertical="center" wrapText="1"/>
    </xf>
    <xf numFmtId="3" fontId="11" fillId="2" borderId="3" xfId="0" applyNumberFormat="1" applyFont="1" applyFill="1" applyBorder="1" applyAlignment="1" applyProtection="1">
      <alignment horizontal="right" vertical="center" wrapText="1"/>
    </xf>
    <xf numFmtId="3" fontId="14" fillId="4" borderId="3" xfId="0" quotePrefix="1" applyNumberFormat="1" applyFont="1" applyFill="1" applyBorder="1" applyAlignment="1">
      <alignment horizontal="right" wrapText="1"/>
    </xf>
    <xf numFmtId="3" fontId="14" fillId="2" borderId="3" xfId="0" applyNumberFormat="1" applyFont="1" applyFill="1" applyBorder="1" applyAlignment="1">
      <alignment horizontal="right"/>
    </xf>
    <xf numFmtId="3" fontId="11" fillId="4" borderId="3" xfId="0" applyNumberFormat="1" applyFont="1" applyFill="1" applyBorder="1" applyAlignment="1" applyProtection="1">
      <alignment wrapText="1"/>
    </xf>
  </cellXfs>
  <cellStyles count="14">
    <cellStyle name="Normal" xfId="0" builtinId="0"/>
    <cellStyle name="Normalno 3" xfId="2" xr:uid="{00000000-0005-0000-0000-000001000000}"/>
    <cellStyle name="Obično_List4" xfId="1" xr:uid="{00000000-0005-0000-0000-000002000000}"/>
    <cellStyle name="SAPBEXaggData" xfId="4" xr:uid="{00000000-0005-0000-0000-000003000000}"/>
    <cellStyle name="SAPBEXaggItem" xfId="7" xr:uid="{00000000-0005-0000-0000-000004000000}"/>
    <cellStyle name="SAPBEXchaText" xfId="3" xr:uid="{00000000-0005-0000-0000-000005000000}"/>
    <cellStyle name="SAPBEXformats" xfId="6" xr:uid="{00000000-0005-0000-0000-000006000000}"/>
    <cellStyle name="SAPBEXHLevel0" xfId="8" xr:uid="{00000000-0005-0000-0000-000007000000}"/>
    <cellStyle name="SAPBEXHLevel0X" xfId="5" xr:uid="{00000000-0005-0000-0000-000008000000}"/>
    <cellStyle name="SAPBEXHLevel1" xfId="10" xr:uid="{00000000-0005-0000-0000-000009000000}"/>
    <cellStyle name="SAPBEXHLevel2" xfId="11" xr:uid="{00000000-0005-0000-0000-00000A000000}"/>
    <cellStyle name="SAPBEXHLevel3" xfId="12" xr:uid="{00000000-0005-0000-0000-00000B000000}"/>
    <cellStyle name="SAPBEXstdData" xfId="13" xr:uid="{00000000-0005-0000-0000-00000C000000}"/>
    <cellStyle name="SAPBEXstdItem" xfId="9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V28"/>
  <sheetViews>
    <sheetView tabSelected="1" zoomScaleNormal="100" workbookViewId="0">
      <selection activeCell="B1" sqref="B1:K1"/>
    </sheetView>
  </sheetViews>
  <sheetFormatPr defaultRowHeight="14.25" x14ac:dyDescent="0.2"/>
  <cols>
    <col min="1" max="5" width="9.140625" style="20"/>
    <col min="6" max="6" width="25.28515625" style="20" customWidth="1"/>
    <col min="7" max="7" width="30.5703125" style="20" customWidth="1"/>
    <col min="8" max="8" width="25.28515625" style="20" customWidth="1"/>
    <col min="9" max="9" width="27.85546875" style="20" customWidth="1"/>
    <col min="10" max="10" width="15.7109375" style="20" customWidth="1"/>
    <col min="11" max="11" width="25.28515625" style="20" customWidth="1"/>
    <col min="12" max="12" width="9.140625" style="20"/>
    <col min="13" max="13" width="14.28515625" style="20" bestFit="1" customWidth="1"/>
    <col min="14" max="16384" width="9.140625" style="20"/>
  </cols>
  <sheetData>
    <row r="1" spans="2:13" ht="42" customHeight="1" x14ac:dyDescent="0.2">
      <c r="B1" s="125" t="s">
        <v>178</v>
      </c>
      <c r="C1" s="125"/>
      <c r="D1" s="125"/>
      <c r="E1" s="125"/>
      <c r="F1" s="125"/>
      <c r="G1" s="125"/>
      <c r="H1" s="125"/>
      <c r="I1" s="125"/>
      <c r="J1" s="125"/>
      <c r="K1" s="125"/>
    </row>
    <row r="2" spans="2:13" ht="18" customHeight="1" x14ac:dyDescent="0.2"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2:13" ht="15.75" customHeight="1" x14ac:dyDescent="0.2">
      <c r="B3" s="125" t="s">
        <v>14</v>
      </c>
      <c r="C3" s="125"/>
      <c r="D3" s="125"/>
      <c r="E3" s="125"/>
      <c r="F3" s="125"/>
      <c r="G3" s="125"/>
      <c r="H3" s="125"/>
      <c r="I3" s="125"/>
      <c r="J3" s="125"/>
      <c r="K3" s="24"/>
    </row>
    <row r="4" spans="2:13" ht="15" x14ac:dyDescent="0.2">
      <c r="B4" s="23"/>
      <c r="C4" s="23"/>
      <c r="D4" s="23"/>
      <c r="E4" s="23"/>
      <c r="F4" s="23"/>
      <c r="G4" s="23"/>
      <c r="H4" s="23"/>
      <c r="I4" s="23"/>
      <c r="J4" s="23"/>
      <c r="K4" s="24"/>
    </row>
    <row r="5" spans="2:13" ht="18" customHeight="1" x14ac:dyDescent="0.2">
      <c r="B5" s="125" t="s">
        <v>54</v>
      </c>
      <c r="C5" s="125"/>
      <c r="D5" s="125"/>
      <c r="E5" s="125"/>
      <c r="F5" s="125"/>
      <c r="G5" s="125"/>
      <c r="H5" s="125"/>
      <c r="I5" s="125"/>
      <c r="J5" s="125"/>
      <c r="K5" s="46"/>
    </row>
    <row r="6" spans="2:13" ht="18" customHeight="1" x14ac:dyDescent="0.2">
      <c r="B6" s="23"/>
      <c r="C6" s="23"/>
      <c r="D6" s="23"/>
      <c r="E6" s="23"/>
      <c r="F6" s="23"/>
      <c r="G6" s="23"/>
      <c r="H6" s="23"/>
      <c r="I6" s="23"/>
      <c r="J6" s="23"/>
      <c r="K6" s="46"/>
    </row>
    <row r="7" spans="2:13" ht="18" customHeight="1" x14ac:dyDescent="0.2">
      <c r="B7" s="136" t="s">
        <v>62</v>
      </c>
      <c r="C7" s="136"/>
      <c r="D7" s="136"/>
      <c r="E7" s="136"/>
      <c r="F7" s="136"/>
      <c r="G7" s="47"/>
      <c r="H7" s="41"/>
      <c r="I7" s="48"/>
      <c r="J7" s="48"/>
    </row>
    <row r="8" spans="2:13" ht="45" x14ac:dyDescent="0.2">
      <c r="B8" s="138" t="s">
        <v>8</v>
      </c>
      <c r="C8" s="138"/>
      <c r="D8" s="138"/>
      <c r="E8" s="138"/>
      <c r="F8" s="138"/>
      <c r="G8" s="109" t="s">
        <v>169</v>
      </c>
      <c r="H8" s="109" t="s">
        <v>166</v>
      </c>
      <c r="I8" s="109" t="s">
        <v>170</v>
      </c>
      <c r="J8" s="109" t="s">
        <v>27</v>
      </c>
      <c r="K8" s="109" t="s">
        <v>27</v>
      </c>
    </row>
    <row r="9" spans="2:13" ht="15" x14ac:dyDescent="0.25">
      <c r="B9" s="144">
        <v>1</v>
      </c>
      <c r="C9" s="144"/>
      <c r="D9" s="144"/>
      <c r="E9" s="144"/>
      <c r="F9" s="145"/>
      <c r="G9" s="109">
        <v>2</v>
      </c>
      <c r="H9" s="101">
        <v>3</v>
      </c>
      <c r="I9" s="101">
        <v>4</v>
      </c>
      <c r="J9" s="101" t="s">
        <v>174</v>
      </c>
      <c r="K9" s="101" t="s">
        <v>175</v>
      </c>
    </row>
    <row r="10" spans="2:13" ht="15" x14ac:dyDescent="0.2">
      <c r="B10" s="137" t="s">
        <v>28</v>
      </c>
      <c r="C10" s="132"/>
      <c r="D10" s="132"/>
      <c r="E10" s="132"/>
      <c r="F10" s="128"/>
      <c r="G10" s="60">
        <v>6321939.04</v>
      </c>
      <c r="H10" s="171">
        <v>18987000</v>
      </c>
      <c r="I10" s="60">
        <v>8064400.0199999996</v>
      </c>
      <c r="J10" s="60">
        <f>I10/G10*100</f>
        <v>127.56212878636045</v>
      </c>
      <c r="K10" s="60">
        <f>I10/H10*100</f>
        <v>42.473271290883233</v>
      </c>
    </row>
    <row r="11" spans="2:13" ht="15" x14ac:dyDescent="0.2">
      <c r="B11" s="142" t="s">
        <v>0</v>
      </c>
      <c r="C11" s="130"/>
      <c r="D11" s="130"/>
      <c r="E11" s="130"/>
      <c r="F11" s="143"/>
      <c r="G11" s="104">
        <f>G10</f>
        <v>6321939.04</v>
      </c>
      <c r="H11" s="172">
        <f t="shared" ref="H11:I11" si="0">H10</f>
        <v>18987000</v>
      </c>
      <c r="I11" s="104">
        <f t="shared" si="0"/>
        <v>8064400.0199999996</v>
      </c>
      <c r="J11" s="104">
        <f t="shared" ref="J11:J15" si="1">I11/G11*100</f>
        <v>127.56212878636045</v>
      </c>
      <c r="K11" s="104">
        <f>I11/H11*100</f>
        <v>42.473271290883233</v>
      </c>
    </row>
    <row r="12" spans="2:13" ht="15" x14ac:dyDescent="0.2">
      <c r="B12" s="131" t="s">
        <v>29</v>
      </c>
      <c r="C12" s="132"/>
      <c r="D12" s="132"/>
      <c r="E12" s="132"/>
      <c r="F12" s="132"/>
      <c r="G12" s="69">
        <v>6399028.9900000002</v>
      </c>
      <c r="H12" s="173">
        <f>' Račun prihoda i rashoda'!H29</f>
        <v>18916000</v>
      </c>
      <c r="I12" s="69">
        <f>' Račun prihoda i rashoda'!I29</f>
        <v>8189637.3099999996</v>
      </c>
      <c r="J12" s="60">
        <f t="shared" si="1"/>
        <v>127.98250051372247</v>
      </c>
      <c r="K12" s="60">
        <f>I12/H12*100</f>
        <v>43.294762687671813</v>
      </c>
    </row>
    <row r="13" spans="2:13" ht="15" x14ac:dyDescent="0.2">
      <c r="B13" s="127" t="s">
        <v>30</v>
      </c>
      <c r="C13" s="128"/>
      <c r="D13" s="128"/>
      <c r="E13" s="128"/>
      <c r="F13" s="128"/>
      <c r="G13" s="60">
        <v>1311.1</v>
      </c>
      <c r="H13" s="171">
        <f>' Račun prihoda i rashoda'!H75</f>
        <v>119000</v>
      </c>
      <c r="I13" s="60">
        <f>' Račun prihoda i rashoda'!I75</f>
        <v>17075.189999999999</v>
      </c>
      <c r="J13" s="60">
        <f t="shared" si="1"/>
        <v>1302.3560369155671</v>
      </c>
      <c r="K13" s="60">
        <f>I13/H13*100</f>
        <v>14.348899159663864</v>
      </c>
      <c r="M13" s="75"/>
    </row>
    <row r="14" spans="2:13" ht="15" x14ac:dyDescent="0.2">
      <c r="B14" s="102" t="s">
        <v>1</v>
      </c>
      <c r="C14" s="103"/>
      <c r="D14" s="103"/>
      <c r="E14" s="103"/>
      <c r="F14" s="103"/>
      <c r="G14" s="104">
        <f>G12+G13</f>
        <v>6400340.0899999999</v>
      </c>
      <c r="H14" s="172">
        <f t="shared" ref="H14:I14" si="2">H12+H13</f>
        <v>19035000</v>
      </c>
      <c r="I14" s="104">
        <f t="shared" si="2"/>
        <v>8206712.5</v>
      </c>
      <c r="J14" s="104">
        <f t="shared" si="1"/>
        <v>128.22306915881404</v>
      </c>
      <c r="K14" s="104">
        <f>I14/H14*100</f>
        <v>43.11380351983189</v>
      </c>
    </row>
    <row r="15" spans="2:13" ht="15" x14ac:dyDescent="0.2">
      <c r="B15" s="129" t="s">
        <v>2</v>
      </c>
      <c r="C15" s="130"/>
      <c r="D15" s="130"/>
      <c r="E15" s="130"/>
      <c r="F15" s="130"/>
      <c r="G15" s="105">
        <f>G11-G14</f>
        <v>-78401.049999999814</v>
      </c>
      <c r="H15" s="174">
        <f t="shared" ref="H15:I15" si="3">H11-H14</f>
        <v>-48000</v>
      </c>
      <c r="I15" s="105">
        <f t="shared" si="3"/>
        <v>-142312.48000000045</v>
      </c>
      <c r="J15" s="104">
        <f t="shared" si="1"/>
        <v>181.51858935562825</v>
      </c>
      <c r="K15" s="104">
        <f>IFERROR(I15/H15*100,)</f>
        <v>296.48433333333429</v>
      </c>
    </row>
    <row r="16" spans="2:13" ht="15" x14ac:dyDescent="0.2">
      <c r="B16" s="23"/>
      <c r="C16" s="49"/>
      <c r="D16" s="49"/>
      <c r="E16" s="49"/>
      <c r="F16" s="49"/>
      <c r="G16" s="49"/>
      <c r="H16" s="49"/>
      <c r="I16" s="49"/>
      <c r="J16" s="50"/>
      <c r="K16" s="50"/>
      <c r="L16" s="50"/>
      <c r="M16" s="75"/>
    </row>
    <row r="17" spans="1:48" ht="18" customHeight="1" x14ac:dyDescent="0.2">
      <c r="B17" s="136" t="s">
        <v>59</v>
      </c>
      <c r="C17" s="136"/>
      <c r="D17" s="136"/>
      <c r="E17" s="136"/>
      <c r="F17" s="136"/>
      <c r="G17" s="49"/>
      <c r="H17" s="49"/>
      <c r="I17" s="49"/>
      <c r="J17" s="50"/>
      <c r="K17" s="50"/>
      <c r="L17" s="50"/>
    </row>
    <row r="18" spans="1:48" ht="45" x14ac:dyDescent="0.2">
      <c r="B18" s="138" t="s">
        <v>8</v>
      </c>
      <c r="C18" s="138"/>
      <c r="D18" s="138"/>
      <c r="E18" s="138"/>
      <c r="F18" s="138"/>
      <c r="G18" s="109" t="s">
        <v>171</v>
      </c>
      <c r="H18" s="109" t="s">
        <v>166</v>
      </c>
      <c r="I18" s="109" t="s">
        <v>170</v>
      </c>
      <c r="J18" s="109" t="s">
        <v>27</v>
      </c>
      <c r="K18" s="109" t="s">
        <v>27</v>
      </c>
    </row>
    <row r="19" spans="1:48" ht="15" x14ac:dyDescent="0.2">
      <c r="B19" s="139">
        <v>1</v>
      </c>
      <c r="C19" s="140"/>
      <c r="D19" s="140"/>
      <c r="E19" s="140"/>
      <c r="F19" s="140"/>
      <c r="G19" s="109">
        <v>2</v>
      </c>
      <c r="H19" s="101">
        <v>3</v>
      </c>
      <c r="I19" s="101">
        <v>4</v>
      </c>
      <c r="J19" s="101" t="s">
        <v>174</v>
      </c>
      <c r="K19" s="101" t="s">
        <v>175</v>
      </c>
    </row>
    <row r="20" spans="1:48" ht="15.75" customHeight="1" x14ac:dyDescent="0.2">
      <c r="B20" s="137" t="s">
        <v>31</v>
      </c>
      <c r="C20" s="141"/>
      <c r="D20" s="141"/>
      <c r="E20" s="141"/>
      <c r="F20" s="141"/>
      <c r="G20" s="70">
        <v>0</v>
      </c>
      <c r="H20" s="175">
        <v>0</v>
      </c>
      <c r="I20" s="70">
        <v>0</v>
      </c>
      <c r="J20" s="60">
        <f>IFERROR(I20/G20*100,0)</f>
        <v>0</v>
      </c>
      <c r="K20" s="60">
        <f t="shared" ref="K20:K25" si="4">IFERROR(I20/H20*100,0)</f>
        <v>0</v>
      </c>
    </row>
    <row r="21" spans="1:48" ht="15" x14ac:dyDescent="0.2">
      <c r="B21" s="137" t="s">
        <v>32</v>
      </c>
      <c r="C21" s="132"/>
      <c r="D21" s="132"/>
      <c r="E21" s="132"/>
      <c r="F21" s="132"/>
      <c r="G21" s="70">
        <v>0</v>
      </c>
      <c r="H21" s="175">
        <v>0</v>
      </c>
      <c r="I21" s="70">
        <v>0</v>
      </c>
      <c r="J21" s="60">
        <f>IFERROR(I21/G21*100,0)</f>
        <v>0</v>
      </c>
      <c r="K21" s="60">
        <f t="shared" si="4"/>
        <v>0</v>
      </c>
    </row>
    <row r="22" spans="1:48" ht="15" customHeight="1" x14ac:dyDescent="0.25">
      <c r="B22" s="133" t="s">
        <v>53</v>
      </c>
      <c r="C22" s="134"/>
      <c r="D22" s="134"/>
      <c r="E22" s="134"/>
      <c r="F22" s="135"/>
      <c r="G22" s="106">
        <f>G20-G21</f>
        <v>0</v>
      </c>
      <c r="H22" s="176">
        <f t="shared" ref="H22:I22" si="5">H20-H21</f>
        <v>0</v>
      </c>
      <c r="I22" s="106">
        <f t="shared" si="5"/>
        <v>0</v>
      </c>
      <c r="J22" s="104">
        <f>IFERROR(I22/G22*100,0)</f>
        <v>0</v>
      </c>
      <c r="K22" s="104">
        <f t="shared" si="4"/>
        <v>0</v>
      </c>
    </row>
    <row r="23" spans="1:48" s="42" customFormat="1" ht="15" customHeight="1" x14ac:dyDescent="0.25">
      <c r="A23" s="20"/>
      <c r="B23" s="137" t="s">
        <v>19</v>
      </c>
      <c r="C23" s="132"/>
      <c r="D23" s="132"/>
      <c r="E23" s="132"/>
      <c r="F23" s="132"/>
      <c r="G23" s="69">
        <v>1692779.4</v>
      </c>
      <c r="H23" s="177">
        <v>1729786</v>
      </c>
      <c r="I23" s="71">
        <v>1066121.03</v>
      </c>
      <c r="J23" s="60">
        <f>I23/G23*100</f>
        <v>62.98050590644003</v>
      </c>
      <c r="K23" s="60">
        <f t="shared" si="4"/>
        <v>61.633117044536142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</row>
    <row r="24" spans="1:48" s="42" customFormat="1" ht="15" customHeight="1" x14ac:dyDescent="0.25">
      <c r="A24" s="20"/>
      <c r="B24" s="137" t="s">
        <v>58</v>
      </c>
      <c r="C24" s="132"/>
      <c r="D24" s="132"/>
      <c r="E24" s="132"/>
      <c r="F24" s="132"/>
      <c r="G24" s="69">
        <v>-1614378.35</v>
      </c>
      <c r="H24" s="177">
        <v>-1681786</v>
      </c>
      <c r="I24" s="71">
        <v>-923808.55</v>
      </c>
      <c r="J24" s="60">
        <f>I24/G24*100</f>
        <v>57.223794533666783</v>
      </c>
      <c r="K24" s="60">
        <f t="shared" si="4"/>
        <v>54.930208123982482</v>
      </c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</row>
    <row r="25" spans="1:48" s="44" customFormat="1" ht="15" x14ac:dyDescent="0.25">
      <c r="A25" s="43"/>
      <c r="B25" s="133" t="s">
        <v>60</v>
      </c>
      <c r="C25" s="134"/>
      <c r="D25" s="134"/>
      <c r="E25" s="134"/>
      <c r="F25" s="135"/>
      <c r="G25" s="106">
        <f>SUM(G23:G24)</f>
        <v>78401.049999999814</v>
      </c>
      <c r="H25" s="176">
        <f t="shared" ref="H25:I25" si="6">SUM(H23:H24)</f>
        <v>48000</v>
      </c>
      <c r="I25" s="106">
        <f t="shared" si="6"/>
        <v>142312.47999999998</v>
      </c>
      <c r="J25" s="104">
        <f>I25/G25*100</f>
        <v>181.51858935562765</v>
      </c>
      <c r="K25" s="104">
        <f t="shared" si="4"/>
        <v>296.48433333333332</v>
      </c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</row>
    <row r="26" spans="1:48" ht="15" x14ac:dyDescent="0.25">
      <c r="B26" s="126" t="s">
        <v>61</v>
      </c>
      <c r="C26" s="126"/>
      <c r="D26" s="126"/>
      <c r="E26" s="126"/>
      <c r="F26" s="126"/>
      <c r="G26" s="107">
        <f>G15+G25</f>
        <v>0</v>
      </c>
      <c r="H26" s="178">
        <f t="shared" ref="H26:I26" si="7">H15+H25</f>
        <v>0</v>
      </c>
      <c r="I26" s="107">
        <f t="shared" si="7"/>
        <v>-4.6566128730773926E-10</v>
      </c>
      <c r="J26" s="104">
        <v>0</v>
      </c>
      <c r="K26" s="104">
        <f>IFERROR(I26/H26*100,)</f>
        <v>0</v>
      </c>
    </row>
    <row r="28" spans="1:48" x14ac:dyDescent="0.2">
      <c r="B28" s="45"/>
      <c r="C28" s="45"/>
      <c r="D28" s="45"/>
      <c r="E28" s="45"/>
      <c r="F28" s="45"/>
      <c r="G28" s="45"/>
      <c r="H28" s="45"/>
      <c r="I28" s="45"/>
      <c r="J28" s="45"/>
    </row>
  </sheetData>
  <mergeCells count="21">
    <mergeCell ref="B21:F21"/>
    <mergeCell ref="B10:F10"/>
    <mergeCell ref="B8:F8"/>
    <mergeCell ref="B9:F9"/>
    <mergeCell ref="B7:F7"/>
    <mergeCell ref="B1:K1"/>
    <mergeCell ref="B26:F26"/>
    <mergeCell ref="B13:F13"/>
    <mergeCell ref="B15:F15"/>
    <mergeCell ref="B12:F12"/>
    <mergeCell ref="B25:F25"/>
    <mergeCell ref="B22:F22"/>
    <mergeCell ref="B17:F17"/>
    <mergeCell ref="B23:F23"/>
    <mergeCell ref="B24:F24"/>
    <mergeCell ref="B18:F18"/>
    <mergeCell ref="B19:F19"/>
    <mergeCell ref="B20:F20"/>
    <mergeCell ref="B5:J5"/>
    <mergeCell ref="B3:J3"/>
    <mergeCell ref="B11:F11"/>
  </mergeCells>
  <pageMargins left="0.7" right="0.7" top="0.75" bottom="0.75" header="0.3" footer="0.3"/>
  <pageSetup paperSize="9" scale="7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85"/>
  <sheetViews>
    <sheetView topLeftCell="A64" zoomScaleNormal="100" workbookViewId="0">
      <selection activeCell="H28" sqref="H28:H85"/>
    </sheetView>
  </sheetViews>
  <sheetFormatPr defaultRowHeight="14.25" x14ac:dyDescent="0.25"/>
  <cols>
    <col min="1" max="1" width="9.140625" style="34"/>
    <col min="2" max="2" width="7.42578125" style="34" bestFit="1" customWidth="1"/>
    <col min="3" max="3" width="8.42578125" style="34" bestFit="1" customWidth="1"/>
    <col min="4" max="4" width="11.42578125" style="34" customWidth="1"/>
    <col min="5" max="5" width="8.42578125" style="34" customWidth="1"/>
    <col min="6" max="6" width="44.7109375" style="34" customWidth="1"/>
    <col min="7" max="7" width="28.7109375" style="34" customWidth="1"/>
    <col min="8" max="8" width="25.28515625" style="34" customWidth="1"/>
    <col min="9" max="9" width="27.5703125" style="34" customWidth="1"/>
    <col min="10" max="10" width="15.7109375" style="34" customWidth="1"/>
    <col min="11" max="11" width="25.5703125" style="34" bestFit="1" customWidth="1"/>
    <col min="12" max="16384" width="9.140625" style="34"/>
  </cols>
  <sheetData>
    <row r="1" spans="2:11" ht="15" x14ac:dyDescent="0.25"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2:11" ht="15" x14ac:dyDescent="0.25">
      <c r="B2" s="125" t="s">
        <v>14</v>
      </c>
      <c r="C2" s="125"/>
      <c r="D2" s="125"/>
      <c r="E2" s="125"/>
      <c r="F2" s="125"/>
      <c r="G2" s="125"/>
      <c r="H2" s="125"/>
      <c r="I2" s="125"/>
      <c r="J2" s="125"/>
      <c r="K2" s="125"/>
    </row>
    <row r="3" spans="2:11" ht="15" x14ac:dyDescent="0.25">
      <c r="B3" s="23"/>
      <c r="C3" s="23"/>
      <c r="D3" s="23"/>
      <c r="E3" s="23"/>
      <c r="F3" s="23"/>
      <c r="G3" s="23"/>
      <c r="H3" s="23"/>
      <c r="I3" s="24"/>
      <c r="J3" s="24"/>
      <c r="K3" s="24"/>
    </row>
    <row r="4" spans="2:11" ht="15" x14ac:dyDescent="0.25">
      <c r="B4" s="125" t="s">
        <v>56</v>
      </c>
      <c r="C4" s="125"/>
      <c r="D4" s="125"/>
      <c r="E4" s="125"/>
      <c r="F4" s="125"/>
      <c r="G4" s="125"/>
      <c r="H4" s="125"/>
      <c r="I4" s="125"/>
      <c r="J4" s="125"/>
      <c r="K4" s="125"/>
    </row>
    <row r="5" spans="2:11" ht="15" x14ac:dyDescent="0.25">
      <c r="B5" s="23"/>
      <c r="C5" s="23"/>
      <c r="D5" s="23"/>
      <c r="E5" s="23"/>
      <c r="F5" s="23"/>
      <c r="G5" s="23"/>
      <c r="H5" s="23"/>
      <c r="I5" s="24"/>
      <c r="J5" s="24"/>
      <c r="K5" s="24"/>
    </row>
    <row r="6" spans="2:11" ht="15" x14ac:dyDescent="0.25">
      <c r="B6" s="125" t="s">
        <v>39</v>
      </c>
      <c r="C6" s="125"/>
      <c r="D6" s="125"/>
      <c r="E6" s="125"/>
      <c r="F6" s="125"/>
      <c r="G6" s="125"/>
      <c r="H6" s="125"/>
      <c r="I6" s="125"/>
      <c r="J6" s="125"/>
      <c r="K6" s="125"/>
    </row>
    <row r="7" spans="2:11" ht="15" x14ac:dyDescent="0.25">
      <c r="B7" s="23"/>
      <c r="C7" s="23"/>
      <c r="D7" s="23"/>
      <c r="E7" s="23"/>
      <c r="F7" s="23"/>
      <c r="G7" s="23"/>
      <c r="H7" s="23"/>
      <c r="I7" s="24"/>
      <c r="J7" s="24"/>
      <c r="K7" s="24"/>
    </row>
    <row r="8" spans="2:11" ht="45" x14ac:dyDescent="0.25">
      <c r="B8" s="146" t="s">
        <v>8</v>
      </c>
      <c r="C8" s="147"/>
      <c r="D8" s="147"/>
      <c r="E8" s="147"/>
      <c r="F8" s="148"/>
      <c r="G8" s="101" t="s">
        <v>165</v>
      </c>
      <c r="H8" s="101" t="s">
        <v>166</v>
      </c>
      <c r="I8" s="101" t="s">
        <v>179</v>
      </c>
      <c r="J8" s="101" t="s">
        <v>27</v>
      </c>
      <c r="K8" s="101" t="s">
        <v>27</v>
      </c>
    </row>
    <row r="9" spans="2:11" ht="15" x14ac:dyDescent="0.25">
      <c r="B9" s="146">
        <v>1</v>
      </c>
      <c r="C9" s="147"/>
      <c r="D9" s="147"/>
      <c r="E9" s="147"/>
      <c r="F9" s="148"/>
      <c r="G9" s="101">
        <v>2</v>
      </c>
      <c r="H9" s="101">
        <v>3</v>
      </c>
      <c r="I9" s="101">
        <v>4</v>
      </c>
      <c r="J9" s="101" t="s">
        <v>174</v>
      </c>
      <c r="K9" s="101" t="s">
        <v>175</v>
      </c>
    </row>
    <row r="10" spans="2:11" ht="15" x14ac:dyDescent="0.25">
      <c r="B10" s="25"/>
      <c r="C10" s="25"/>
      <c r="D10" s="25"/>
      <c r="E10" s="25"/>
      <c r="F10" s="25" t="s">
        <v>52</v>
      </c>
      <c r="G10" s="39">
        <f>G11</f>
        <v>6321939.04</v>
      </c>
      <c r="H10" s="112">
        <f t="shared" ref="H10:I10" si="0">H11</f>
        <v>18987000</v>
      </c>
      <c r="I10" s="39">
        <f t="shared" si="0"/>
        <v>8064400.0199999996</v>
      </c>
      <c r="J10" s="38">
        <f>IFERROR(I10/G10*100,0)</f>
        <v>127.56212878636045</v>
      </c>
      <c r="K10" s="38">
        <f t="shared" ref="K10:K23" si="1">IFERROR(I10/H10*100,0)</f>
        <v>42.473271290883233</v>
      </c>
    </row>
    <row r="11" spans="2:11" ht="15" x14ac:dyDescent="0.25">
      <c r="B11" s="25">
        <v>6</v>
      </c>
      <c r="C11" s="25"/>
      <c r="D11" s="25"/>
      <c r="E11" s="25"/>
      <c r="F11" s="25" t="s">
        <v>3</v>
      </c>
      <c r="G11" s="40">
        <f>G12+G16+G20</f>
        <v>6321939.04</v>
      </c>
      <c r="H11" s="113">
        <f t="shared" ref="H11:I11" si="2">H12+H16+H20</f>
        <v>18987000</v>
      </c>
      <c r="I11" s="40">
        <f t="shared" si="2"/>
        <v>8064400.0199999996</v>
      </c>
      <c r="J11" s="38">
        <f>IFERROR(I11/G11*100,0)</f>
        <v>127.56212878636045</v>
      </c>
      <c r="K11" s="38">
        <f t="shared" si="1"/>
        <v>42.473271290883233</v>
      </c>
    </row>
    <row r="12" spans="2:11" ht="28.5" x14ac:dyDescent="0.25">
      <c r="B12" s="25"/>
      <c r="C12" s="26">
        <v>63</v>
      </c>
      <c r="D12" s="26"/>
      <c r="E12" s="26"/>
      <c r="F12" s="26" t="s">
        <v>18</v>
      </c>
      <c r="G12" s="35">
        <v>3860965.64</v>
      </c>
      <c r="H12" s="114">
        <v>11432000</v>
      </c>
      <c r="I12" s="35">
        <f>I13</f>
        <v>4837535.63</v>
      </c>
      <c r="J12" s="36">
        <f>IFERROR(I12/G12*100,0)</f>
        <v>125.29341312656695</v>
      </c>
      <c r="K12" s="36">
        <f t="shared" si="1"/>
        <v>42.315742039888029</v>
      </c>
    </row>
    <row r="13" spans="2:11" ht="28.5" x14ac:dyDescent="0.25">
      <c r="B13" s="29"/>
      <c r="C13" s="29"/>
      <c r="D13" s="29">
        <v>632</v>
      </c>
      <c r="E13" s="29"/>
      <c r="F13" s="29" t="s">
        <v>66</v>
      </c>
      <c r="G13" s="35">
        <v>3860965.64</v>
      </c>
      <c r="H13" s="114"/>
      <c r="I13" s="35">
        <f>SUM(I14:I15)</f>
        <v>4837535.63</v>
      </c>
      <c r="J13" s="36">
        <f>IFERROR(I13/G13*100,0)</f>
        <v>125.29341312656695</v>
      </c>
      <c r="K13" s="36">
        <f t="shared" si="1"/>
        <v>0</v>
      </c>
    </row>
    <row r="14" spans="2:11" x14ac:dyDescent="0.25">
      <c r="B14" s="29"/>
      <c r="C14" s="29"/>
      <c r="D14" s="29"/>
      <c r="E14" s="29">
        <v>6323</v>
      </c>
      <c r="F14" s="29" t="s">
        <v>67</v>
      </c>
      <c r="G14" s="35">
        <v>3860965.64</v>
      </c>
      <c r="H14" s="114"/>
      <c r="I14" s="36">
        <v>4829777.67</v>
      </c>
      <c r="J14" s="36">
        <f>IFERROR(I14/G14*100,0)</f>
        <v>125.09247997348145</v>
      </c>
      <c r="K14" s="36">
        <f t="shared" si="1"/>
        <v>0</v>
      </c>
    </row>
    <row r="15" spans="2:11" x14ac:dyDescent="0.25">
      <c r="B15" s="29"/>
      <c r="C15" s="29"/>
      <c r="D15" s="29"/>
      <c r="E15" s="29">
        <v>6324</v>
      </c>
      <c r="F15" s="29" t="s">
        <v>68</v>
      </c>
      <c r="G15" s="35"/>
      <c r="H15" s="114"/>
      <c r="I15" s="36">
        <v>7757.96</v>
      </c>
      <c r="J15" s="36"/>
      <c r="K15" s="36">
        <f t="shared" si="1"/>
        <v>0</v>
      </c>
    </row>
    <row r="16" spans="2:11" ht="28.5" x14ac:dyDescent="0.25">
      <c r="B16" s="29"/>
      <c r="C16" s="29">
        <v>66</v>
      </c>
      <c r="D16" s="29"/>
      <c r="E16" s="29"/>
      <c r="F16" s="26" t="s">
        <v>69</v>
      </c>
      <c r="G16" s="35">
        <v>277172.34999999998</v>
      </c>
      <c r="H16" s="114">
        <v>15000</v>
      </c>
      <c r="I16" s="35">
        <v>21745.46</v>
      </c>
      <c r="J16" s="36">
        <f t="shared" ref="J16:J23" si="3">IFERROR(I16/G16*100,0)</f>
        <v>7.8454651050149842</v>
      </c>
      <c r="K16" s="36">
        <f t="shared" si="1"/>
        <v>144.96973333333332</v>
      </c>
    </row>
    <row r="17" spans="2:13" ht="28.5" x14ac:dyDescent="0.25">
      <c r="B17" s="29"/>
      <c r="C17" s="33"/>
      <c r="D17" s="29">
        <v>661</v>
      </c>
      <c r="E17" s="29"/>
      <c r="F17" s="26" t="s">
        <v>33</v>
      </c>
      <c r="G17" s="35">
        <v>277172.34999999998</v>
      </c>
      <c r="H17" s="114"/>
      <c r="I17" s="35">
        <v>21745.46</v>
      </c>
      <c r="J17" s="36">
        <f t="shared" si="3"/>
        <v>7.8454651050149842</v>
      </c>
      <c r="K17" s="36">
        <f t="shared" si="1"/>
        <v>0</v>
      </c>
    </row>
    <row r="18" spans="2:13" ht="15" x14ac:dyDescent="0.25">
      <c r="B18" s="29"/>
      <c r="C18" s="33"/>
      <c r="D18" s="29"/>
      <c r="E18" s="29">
        <v>6614</v>
      </c>
      <c r="F18" s="26" t="s">
        <v>34</v>
      </c>
      <c r="G18" s="35">
        <v>6500.92</v>
      </c>
      <c r="H18" s="114"/>
      <c r="I18" s="36">
        <v>6908.2</v>
      </c>
      <c r="J18" s="36">
        <f t="shared" si="3"/>
        <v>106.26495942112808</v>
      </c>
      <c r="K18" s="36">
        <f t="shared" si="1"/>
        <v>0</v>
      </c>
    </row>
    <row r="19" spans="2:13" ht="15" x14ac:dyDescent="0.25">
      <c r="B19" s="29"/>
      <c r="C19" s="33"/>
      <c r="D19" s="29"/>
      <c r="E19" s="29">
        <v>6615</v>
      </c>
      <c r="F19" s="26" t="s">
        <v>70</v>
      </c>
      <c r="G19" s="35">
        <v>270671.43</v>
      </c>
      <c r="H19" s="114"/>
      <c r="I19" s="36">
        <v>14837.26</v>
      </c>
      <c r="J19" s="36">
        <f t="shared" si="3"/>
        <v>5.4816498364825579</v>
      </c>
      <c r="K19" s="36">
        <f t="shared" si="1"/>
        <v>0</v>
      </c>
    </row>
    <row r="20" spans="2:13" x14ac:dyDescent="0.25">
      <c r="B20" s="29"/>
      <c r="C20" s="29">
        <v>67</v>
      </c>
      <c r="D20" s="29"/>
      <c r="E20" s="29"/>
      <c r="F20" s="26" t="s">
        <v>64</v>
      </c>
      <c r="G20" s="35">
        <v>2183801.0499999998</v>
      </c>
      <c r="H20" s="114">
        <v>7540000</v>
      </c>
      <c r="I20" s="35">
        <v>3205118.93</v>
      </c>
      <c r="J20" s="36">
        <f t="shared" si="3"/>
        <v>146.76789948425019</v>
      </c>
      <c r="K20" s="36">
        <f t="shared" si="1"/>
        <v>42.508208620689658</v>
      </c>
    </row>
    <row r="21" spans="2:13" ht="15" x14ac:dyDescent="0.25">
      <c r="B21" s="29"/>
      <c r="C21" s="33"/>
      <c r="D21" s="29">
        <v>671</v>
      </c>
      <c r="E21" s="29"/>
      <c r="F21" s="26" t="s">
        <v>64</v>
      </c>
      <c r="G21" s="35">
        <v>2183801.0499999998</v>
      </c>
      <c r="H21" s="114"/>
      <c r="I21" s="35">
        <v>3205118.93</v>
      </c>
      <c r="J21" s="36">
        <f t="shared" si="3"/>
        <v>146.76789948425019</v>
      </c>
      <c r="K21" s="36">
        <f t="shared" si="1"/>
        <v>0</v>
      </c>
    </row>
    <row r="22" spans="2:13" ht="28.5" x14ac:dyDescent="0.25">
      <c r="B22" s="29"/>
      <c r="C22" s="33"/>
      <c r="D22" s="29"/>
      <c r="E22" s="29">
        <v>6711</v>
      </c>
      <c r="F22" s="26" t="s">
        <v>65</v>
      </c>
      <c r="G22" s="35">
        <v>2182489.9500000002</v>
      </c>
      <c r="H22" s="114"/>
      <c r="I22" s="36">
        <v>3198189.2</v>
      </c>
      <c r="J22" s="36">
        <f t="shared" si="3"/>
        <v>146.53855336195247</v>
      </c>
      <c r="K22" s="36">
        <f t="shared" si="1"/>
        <v>0</v>
      </c>
    </row>
    <row r="23" spans="2:13" ht="28.5" x14ac:dyDescent="0.25">
      <c r="B23" s="29"/>
      <c r="C23" s="29"/>
      <c r="D23" s="29"/>
      <c r="E23" s="29">
        <v>6712</v>
      </c>
      <c r="F23" s="26" t="s">
        <v>65</v>
      </c>
      <c r="G23" s="35">
        <v>1311.1</v>
      </c>
      <c r="H23" s="114"/>
      <c r="I23" s="36">
        <v>6929.73</v>
      </c>
      <c r="J23" s="36">
        <f t="shared" si="3"/>
        <v>528.54320799328809</v>
      </c>
      <c r="K23" s="36">
        <f t="shared" si="1"/>
        <v>0</v>
      </c>
    </row>
    <row r="25" spans="2:13" ht="15" x14ac:dyDescent="0.25">
      <c r="B25" s="23"/>
      <c r="C25" s="23"/>
      <c r="D25" s="23"/>
      <c r="E25" s="23"/>
      <c r="F25" s="23"/>
      <c r="G25" s="23"/>
      <c r="H25" s="23"/>
      <c r="I25" s="24"/>
      <c r="J25" s="24"/>
      <c r="K25" s="24"/>
    </row>
    <row r="26" spans="2:13" ht="45" x14ac:dyDescent="0.25">
      <c r="B26" s="146" t="s">
        <v>8</v>
      </c>
      <c r="C26" s="147"/>
      <c r="D26" s="147"/>
      <c r="E26" s="147"/>
      <c r="F26" s="148"/>
      <c r="G26" s="101" t="s">
        <v>167</v>
      </c>
      <c r="H26" s="101" t="s">
        <v>166</v>
      </c>
      <c r="I26" s="101" t="s">
        <v>179</v>
      </c>
      <c r="J26" s="101" t="s">
        <v>27</v>
      </c>
      <c r="K26" s="101" t="s">
        <v>27</v>
      </c>
    </row>
    <row r="27" spans="2:13" ht="15" x14ac:dyDescent="0.25">
      <c r="B27" s="146">
        <v>1</v>
      </c>
      <c r="C27" s="147"/>
      <c r="D27" s="147"/>
      <c r="E27" s="147"/>
      <c r="F27" s="148"/>
      <c r="G27" s="101">
        <v>2</v>
      </c>
      <c r="H27" s="101">
        <v>3</v>
      </c>
      <c r="I27" s="101">
        <v>4</v>
      </c>
      <c r="J27" s="101" t="s">
        <v>174</v>
      </c>
      <c r="K27" s="101" t="s">
        <v>175</v>
      </c>
    </row>
    <row r="28" spans="2:13" ht="15" x14ac:dyDescent="0.25">
      <c r="B28" s="25"/>
      <c r="C28" s="25"/>
      <c r="D28" s="25"/>
      <c r="E28" s="25"/>
      <c r="F28" s="25" t="s">
        <v>51</v>
      </c>
      <c r="G28" s="51">
        <f>G29+G75</f>
        <v>6400340.0899999999</v>
      </c>
      <c r="H28" s="115">
        <f t="shared" ref="H28:I28" si="4">H29+H75</f>
        <v>19035000</v>
      </c>
      <c r="I28" s="51">
        <f t="shared" si="4"/>
        <v>8206712.5</v>
      </c>
      <c r="J28" s="38">
        <f t="shared" ref="J28:J68" si="5">IFERROR(I28/G28*100,0)</f>
        <v>128.22306915881404</v>
      </c>
      <c r="K28" s="38">
        <f t="shared" ref="K28:K59" si="6">IFERROR(I28/H28*100,0)</f>
        <v>43.11380351983189</v>
      </c>
    </row>
    <row r="29" spans="2:13" ht="15" x14ac:dyDescent="0.25">
      <c r="B29" s="25">
        <v>3</v>
      </c>
      <c r="C29" s="25"/>
      <c r="D29" s="25"/>
      <c r="E29" s="25"/>
      <c r="F29" s="25" t="s">
        <v>4</v>
      </c>
      <c r="G29" s="51">
        <f>G30+G38+G68+G71</f>
        <v>6399028.9900000002</v>
      </c>
      <c r="H29" s="115">
        <f t="shared" ref="H29:I29" si="7">H30+H38+H68+H71</f>
        <v>18916000</v>
      </c>
      <c r="I29" s="51">
        <f t="shared" si="7"/>
        <v>8189637.3099999996</v>
      </c>
      <c r="J29" s="38">
        <f t="shared" si="5"/>
        <v>127.98250051372247</v>
      </c>
      <c r="K29" s="38">
        <f t="shared" si="6"/>
        <v>43.294762687671813</v>
      </c>
    </row>
    <row r="30" spans="2:13" ht="15" x14ac:dyDescent="0.25">
      <c r="B30" s="25"/>
      <c r="C30" s="26">
        <v>31</v>
      </c>
      <c r="D30" s="26"/>
      <c r="E30" s="26"/>
      <c r="F30" s="26" t="s">
        <v>5</v>
      </c>
      <c r="G30" s="37">
        <v>5001083.3899999997</v>
      </c>
      <c r="H30" s="116">
        <v>15471500</v>
      </c>
      <c r="I30" s="37">
        <v>6659093.8099999996</v>
      </c>
      <c r="J30" s="36">
        <f t="shared" si="5"/>
        <v>133.15302486887745</v>
      </c>
      <c r="K30" s="36">
        <f t="shared" si="6"/>
        <v>43.0410355169182</v>
      </c>
      <c r="M30" s="68"/>
    </row>
    <row r="31" spans="2:13" x14ac:dyDescent="0.25">
      <c r="B31" s="27"/>
      <c r="C31" s="27"/>
      <c r="D31" s="27">
        <v>311</v>
      </c>
      <c r="E31" s="27"/>
      <c r="F31" s="27" t="s">
        <v>35</v>
      </c>
      <c r="G31" s="37">
        <v>4246888.9800000004</v>
      </c>
      <c r="H31" s="116"/>
      <c r="I31" s="37">
        <v>5637918.3700000001</v>
      </c>
      <c r="J31" s="36">
        <f t="shared" si="5"/>
        <v>132.75407943440044</v>
      </c>
      <c r="K31" s="36">
        <f t="shared" si="6"/>
        <v>0</v>
      </c>
    </row>
    <row r="32" spans="2:13" x14ac:dyDescent="0.25">
      <c r="B32" s="27"/>
      <c r="C32" s="27"/>
      <c r="D32" s="27"/>
      <c r="E32" s="27">
        <v>3111</v>
      </c>
      <c r="F32" s="27" t="s">
        <v>36</v>
      </c>
      <c r="G32" s="37">
        <v>4225668.93</v>
      </c>
      <c r="H32" s="116"/>
      <c r="I32" s="52">
        <v>5599048.9800000004</v>
      </c>
      <c r="J32" s="36">
        <f t="shared" si="5"/>
        <v>132.50089092994801</v>
      </c>
      <c r="K32" s="36">
        <f t="shared" si="6"/>
        <v>0</v>
      </c>
    </row>
    <row r="33" spans="2:11" x14ac:dyDescent="0.25">
      <c r="B33" s="27"/>
      <c r="C33" s="27"/>
      <c r="D33" s="27"/>
      <c r="E33" s="27">
        <v>3113</v>
      </c>
      <c r="F33" s="27" t="s">
        <v>71</v>
      </c>
      <c r="G33" s="37">
        <v>21220.05</v>
      </c>
      <c r="H33" s="116"/>
      <c r="I33" s="52">
        <v>38869.39</v>
      </c>
      <c r="J33" s="36">
        <f t="shared" si="5"/>
        <v>183.17294257082335</v>
      </c>
      <c r="K33" s="36">
        <f t="shared" si="6"/>
        <v>0</v>
      </c>
    </row>
    <row r="34" spans="2:11" x14ac:dyDescent="0.25">
      <c r="B34" s="27"/>
      <c r="C34" s="27"/>
      <c r="D34" s="27">
        <v>312</v>
      </c>
      <c r="E34" s="27"/>
      <c r="F34" s="27" t="s">
        <v>72</v>
      </c>
      <c r="G34" s="37">
        <v>152054.72</v>
      </c>
      <c r="H34" s="116"/>
      <c r="I34" s="37">
        <v>219091.21</v>
      </c>
      <c r="J34" s="36">
        <f t="shared" si="5"/>
        <v>144.08708259763327</v>
      </c>
      <c r="K34" s="36">
        <f t="shared" si="6"/>
        <v>0</v>
      </c>
    </row>
    <row r="35" spans="2:11" x14ac:dyDescent="0.25">
      <c r="B35" s="27"/>
      <c r="C35" s="27"/>
      <c r="D35" s="27"/>
      <c r="E35" s="27">
        <v>3121</v>
      </c>
      <c r="F35" s="27" t="s">
        <v>72</v>
      </c>
      <c r="G35" s="37">
        <v>152054.72</v>
      </c>
      <c r="H35" s="116"/>
      <c r="I35" s="52">
        <v>219091.21</v>
      </c>
      <c r="J35" s="36">
        <f t="shared" si="5"/>
        <v>144.08708259763327</v>
      </c>
      <c r="K35" s="36">
        <f t="shared" si="6"/>
        <v>0</v>
      </c>
    </row>
    <row r="36" spans="2:11" x14ac:dyDescent="0.25">
      <c r="B36" s="27"/>
      <c r="C36" s="27"/>
      <c r="D36" s="27">
        <v>313</v>
      </c>
      <c r="E36" s="27"/>
      <c r="F36" s="27" t="s">
        <v>73</v>
      </c>
      <c r="G36" s="37">
        <v>602139.68999999994</v>
      </c>
      <c r="H36" s="116"/>
      <c r="I36" s="37">
        <v>802084.23</v>
      </c>
      <c r="J36" s="36">
        <f t="shared" si="5"/>
        <v>133.20567358713726</v>
      </c>
      <c r="K36" s="36">
        <f t="shared" si="6"/>
        <v>0</v>
      </c>
    </row>
    <row r="37" spans="2:11" x14ac:dyDescent="0.25">
      <c r="B37" s="27"/>
      <c r="C37" s="27"/>
      <c r="D37" s="27"/>
      <c r="E37" s="27">
        <v>3132</v>
      </c>
      <c r="F37" s="27" t="s">
        <v>74</v>
      </c>
      <c r="G37" s="37">
        <v>602139.68999999994</v>
      </c>
      <c r="H37" s="116"/>
      <c r="I37" s="52">
        <v>802084.23</v>
      </c>
      <c r="J37" s="36">
        <f t="shared" si="5"/>
        <v>133.20567358713726</v>
      </c>
      <c r="K37" s="36">
        <f t="shared" si="6"/>
        <v>0</v>
      </c>
    </row>
    <row r="38" spans="2:11" x14ac:dyDescent="0.25">
      <c r="B38" s="27"/>
      <c r="C38" s="27">
        <v>32</v>
      </c>
      <c r="D38" s="27"/>
      <c r="E38" s="27"/>
      <c r="F38" s="27" t="s">
        <v>15</v>
      </c>
      <c r="G38" s="37">
        <v>1397945.6</v>
      </c>
      <c r="H38" s="116">
        <v>3402500</v>
      </c>
      <c r="I38" s="37">
        <v>1530461.16</v>
      </c>
      <c r="J38" s="36">
        <f t="shared" si="5"/>
        <v>109.47930734929885</v>
      </c>
      <c r="K38" s="36">
        <f t="shared" si="6"/>
        <v>44.980489639970607</v>
      </c>
    </row>
    <row r="39" spans="2:11" x14ac:dyDescent="0.25">
      <c r="B39" s="27"/>
      <c r="C39" s="27"/>
      <c r="D39" s="27">
        <v>321</v>
      </c>
      <c r="E39" s="27"/>
      <c r="F39" s="27" t="s">
        <v>37</v>
      </c>
      <c r="G39" s="37">
        <v>209939.17</v>
      </c>
      <c r="H39" s="116"/>
      <c r="I39" s="37">
        <v>221264.32</v>
      </c>
      <c r="J39" s="36">
        <f t="shared" si="5"/>
        <v>105.39449117570581</v>
      </c>
      <c r="K39" s="36">
        <f t="shared" si="6"/>
        <v>0</v>
      </c>
    </row>
    <row r="40" spans="2:11" ht="15" x14ac:dyDescent="0.25">
      <c r="B40" s="27"/>
      <c r="C40" s="28"/>
      <c r="D40" s="27"/>
      <c r="E40" s="27">
        <v>3211</v>
      </c>
      <c r="F40" s="29" t="s">
        <v>38</v>
      </c>
      <c r="G40" s="37">
        <v>74085.66</v>
      </c>
      <c r="H40" s="116"/>
      <c r="I40" s="52">
        <v>77631.08</v>
      </c>
      <c r="J40" s="36">
        <f t="shared" si="5"/>
        <v>104.78556848923259</v>
      </c>
      <c r="K40" s="36">
        <f t="shared" si="6"/>
        <v>0</v>
      </c>
    </row>
    <row r="41" spans="2:11" ht="28.5" x14ac:dyDescent="0.25">
      <c r="B41" s="27"/>
      <c r="C41" s="28"/>
      <c r="D41" s="27"/>
      <c r="E41" s="27">
        <v>3212</v>
      </c>
      <c r="F41" s="29" t="s">
        <v>75</v>
      </c>
      <c r="G41" s="37">
        <v>103029.24</v>
      </c>
      <c r="H41" s="116"/>
      <c r="I41" s="52">
        <v>123765.78</v>
      </c>
      <c r="J41" s="36">
        <f t="shared" si="5"/>
        <v>120.12684942643466</v>
      </c>
      <c r="K41" s="36">
        <f t="shared" si="6"/>
        <v>0</v>
      </c>
    </row>
    <row r="42" spans="2:11" ht="15" x14ac:dyDescent="0.25">
      <c r="B42" s="27"/>
      <c r="C42" s="28"/>
      <c r="D42" s="27"/>
      <c r="E42" s="27">
        <v>3213</v>
      </c>
      <c r="F42" s="29" t="s">
        <v>76</v>
      </c>
      <c r="G42" s="37">
        <v>32824.269999999997</v>
      </c>
      <c r="H42" s="116"/>
      <c r="I42" s="52">
        <v>19867.46</v>
      </c>
      <c r="J42" s="36">
        <f t="shared" si="5"/>
        <v>60.526738294560701</v>
      </c>
      <c r="K42" s="36">
        <f t="shared" si="6"/>
        <v>0</v>
      </c>
    </row>
    <row r="43" spans="2:11" ht="15" x14ac:dyDescent="0.25">
      <c r="B43" s="27"/>
      <c r="C43" s="28"/>
      <c r="D43" s="27">
        <v>322</v>
      </c>
      <c r="E43" s="27"/>
      <c r="F43" s="29" t="s">
        <v>77</v>
      </c>
      <c r="G43" s="37">
        <v>88879.9</v>
      </c>
      <c r="H43" s="116"/>
      <c r="I43" s="37">
        <v>106276.53</v>
      </c>
      <c r="J43" s="36">
        <f t="shared" si="5"/>
        <v>119.57318808864548</v>
      </c>
      <c r="K43" s="36">
        <f t="shared" si="6"/>
        <v>0</v>
      </c>
    </row>
    <row r="44" spans="2:11" ht="15" x14ac:dyDescent="0.25">
      <c r="B44" s="27"/>
      <c r="C44" s="28"/>
      <c r="D44" s="27"/>
      <c r="E44" s="27">
        <v>3221</v>
      </c>
      <c r="F44" s="29" t="s">
        <v>78</v>
      </c>
      <c r="G44" s="37">
        <v>31056.76</v>
      </c>
      <c r="H44" s="116"/>
      <c r="I44" s="52">
        <v>41856.300000000003</v>
      </c>
      <c r="J44" s="36">
        <f t="shared" si="5"/>
        <v>134.77355654614328</v>
      </c>
      <c r="K44" s="36">
        <f t="shared" si="6"/>
        <v>0</v>
      </c>
    </row>
    <row r="45" spans="2:11" ht="15" x14ac:dyDescent="0.25">
      <c r="B45" s="27"/>
      <c r="C45" s="28"/>
      <c r="D45" s="27"/>
      <c r="E45" s="27">
        <v>3222</v>
      </c>
      <c r="F45" s="29" t="s">
        <v>79</v>
      </c>
      <c r="G45" s="37">
        <v>6672.09</v>
      </c>
      <c r="H45" s="116"/>
      <c r="I45" s="52">
        <v>7275.37</v>
      </c>
      <c r="J45" s="36">
        <f t="shared" si="5"/>
        <v>109.04184445953216</v>
      </c>
      <c r="K45" s="36">
        <f t="shared" si="6"/>
        <v>0</v>
      </c>
    </row>
    <row r="46" spans="2:11" ht="15" x14ac:dyDescent="0.25">
      <c r="B46" s="27"/>
      <c r="C46" s="28"/>
      <c r="D46" s="27"/>
      <c r="E46" s="27">
        <v>3223</v>
      </c>
      <c r="F46" s="29" t="s">
        <v>80</v>
      </c>
      <c r="G46" s="37">
        <v>49012.5</v>
      </c>
      <c r="H46" s="116"/>
      <c r="I46" s="52">
        <v>55015.62</v>
      </c>
      <c r="J46" s="36">
        <f t="shared" si="5"/>
        <v>112.24814078041317</v>
      </c>
      <c r="K46" s="36">
        <f t="shared" si="6"/>
        <v>0</v>
      </c>
    </row>
    <row r="47" spans="2:11" ht="15" x14ac:dyDescent="0.25">
      <c r="B47" s="27"/>
      <c r="C47" s="28"/>
      <c r="D47" s="27"/>
      <c r="E47" s="27">
        <v>3225</v>
      </c>
      <c r="F47" s="29" t="s">
        <v>81</v>
      </c>
      <c r="G47" s="37">
        <v>1496.26</v>
      </c>
      <c r="H47" s="116"/>
      <c r="I47" s="52">
        <v>1576.4</v>
      </c>
      <c r="J47" s="36">
        <f t="shared" si="5"/>
        <v>105.3560210123909</v>
      </c>
      <c r="K47" s="36">
        <f t="shared" si="6"/>
        <v>0</v>
      </c>
    </row>
    <row r="48" spans="2:11" ht="15" x14ac:dyDescent="0.25">
      <c r="B48" s="27"/>
      <c r="C48" s="28"/>
      <c r="D48" s="27"/>
      <c r="E48" s="27">
        <v>3227</v>
      </c>
      <c r="F48" s="29" t="s">
        <v>82</v>
      </c>
      <c r="G48" s="37">
        <v>642.29</v>
      </c>
      <c r="H48" s="116"/>
      <c r="I48" s="52">
        <v>552.84</v>
      </c>
      <c r="J48" s="36">
        <f t="shared" si="5"/>
        <v>86.073269084058609</v>
      </c>
      <c r="K48" s="36">
        <f t="shared" si="6"/>
        <v>0</v>
      </c>
    </row>
    <row r="49" spans="2:11" ht="15" x14ac:dyDescent="0.25">
      <c r="B49" s="27"/>
      <c r="C49" s="28"/>
      <c r="D49" s="27">
        <v>323</v>
      </c>
      <c r="E49" s="27"/>
      <c r="F49" s="29" t="s">
        <v>83</v>
      </c>
      <c r="G49" s="37">
        <v>1052517.0900000001</v>
      </c>
      <c r="H49" s="116"/>
      <c r="I49" s="37">
        <v>1166309.6399999999</v>
      </c>
      <c r="J49" s="36">
        <f t="shared" si="5"/>
        <v>110.81146815392802</v>
      </c>
      <c r="K49" s="36">
        <f t="shared" si="6"/>
        <v>0</v>
      </c>
    </row>
    <row r="50" spans="2:11" ht="15" x14ac:dyDescent="0.25">
      <c r="B50" s="27"/>
      <c r="C50" s="28"/>
      <c r="D50" s="27"/>
      <c r="E50" s="27">
        <v>3231</v>
      </c>
      <c r="F50" s="29" t="s">
        <v>84</v>
      </c>
      <c r="G50" s="37">
        <v>30895.61</v>
      </c>
      <c r="H50" s="116"/>
      <c r="I50" s="52">
        <v>34621.07</v>
      </c>
      <c r="J50" s="36">
        <f t="shared" si="5"/>
        <v>112.05821797983597</v>
      </c>
      <c r="K50" s="36">
        <f t="shared" si="6"/>
        <v>0</v>
      </c>
    </row>
    <row r="51" spans="2:11" ht="15" x14ac:dyDescent="0.25">
      <c r="B51" s="27"/>
      <c r="C51" s="28"/>
      <c r="D51" s="27"/>
      <c r="E51" s="27">
        <v>3232</v>
      </c>
      <c r="F51" s="29" t="s">
        <v>85</v>
      </c>
      <c r="G51" s="37">
        <v>16854.45</v>
      </c>
      <c r="H51" s="116"/>
      <c r="I51" s="52">
        <v>2450.8000000000002</v>
      </c>
      <c r="J51" s="36">
        <f t="shared" si="5"/>
        <v>14.540966925648716</v>
      </c>
      <c r="K51" s="36">
        <f t="shared" si="6"/>
        <v>0</v>
      </c>
    </row>
    <row r="52" spans="2:11" ht="15" x14ac:dyDescent="0.25">
      <c r="B52" s="27"/>
      <c r="C52" s="28"/>
      <c r="D52" s="27"/>
      <c r="E52" s="27">
        <v>3233</v>
      </c>
      <c r="F52" s="29" t="s">
        <v>86</v>
      </c>
      <c r="G52" s="37">
        <v>42022.75</v>
      </c>
      <c r="H52" s="116"/>
      <c r="I52" s="52">
        <v>12444.28</v>
      </c>
      <c r="J52" s="36">
        <f t="shared" si="5"/>
        <v>29.613197613197617</v>
      </c>
      <c r="K52" s="36">
        <f t="shared" si="6"/>
        <v>0</v>
      </c>
    </row>
    <row r="53" spans="2:11" ht="15" x14ac:dyDescent="0.25">
      <c r="B53" s="27"/>
      <c r="C53" s="28"/>
      <c r="D53" s="27"/>
      <c r="E53" s="27">
        <v>3234</v>
      </c>
      <c r="F53" s="29" t="s">
        <v>87</v>
      </c>
      <c r="G53" s="37">
        <v>149758.14000000001</v>
      </c>
      <c r="H53" s="116"/>
      <c r="I53" s="52">
        <v>211791.98</v>
      </c>
      <c r="J53" s="36">
        <f t="shared" si="5"/>
        <v>141.42268326783437</v>
      </c>
      <c r="K53" s="36">
        <f t="shared" si="6"/>
        <v>0</v>
      </c>
    </row>
    <row r="54" spans="2:11" ht="15" x14ac:dyDescent="0.25">
      <c r="B54" s="27"/>
      <c r="C54" s="28"/>
      <c r="D54" s="27"/>
      <c r="E54" s="27">
        <v>3235</v>
      </c>
      <c r="F54" s="29" t="s">
        <v>88</v>
      </c>
      <c r="G54" s="37">
        <v>467386.6</v>
      </c>
      <c r="H54" s="116"/>
      <c r="I54" s="52">
        <v>644732.31999999995</v>
      </c>
      <c r="J54" s="36">
        <f t="shared" si="5"/>
        <v>137.94411735381374</v>
      </c>
      <c r="K54" s="36">
        <f t="shared" si="6"/>
        <v>0</v>
      </c>
    </row>
    <row r="55" spans="2:11" ht="15" x14ac:dyDescent="0.25">
      <c r="B55" s="27"/>
      <c r="C55" s="28"/>
      <c r="D55" s="27"/>
      <c r="E55" s="27">
        <v>3236</v>
      </c>
      <c r="F55" s="29" t="s">
        <v>89</v>
      </c>
      <c r="G55" s="37">
        <v>1004.12</v>
      </c>
      <c r="H55" s="116"/>
      <c r="I55" s="52">
        <v>1087.5820000000001</v>
      </c>
      <c r="J55" s="36">
        <f t="shared" si="5"/>
        <v>108.31195474644466</v>
      </c>
      <c r="K55" s="36">
        <f t="shared" si="6"/>
        <v>0</v>
      </c>
    </row>
    <row r="56" spans="2:11" ht="15" x14ac:dyDescent="0.25">
      <c r="B56" s="27"/>
      <c r="C56" s="28"/>
      <c r="D56" s="27"/>
      <c r="E56" s="27">
        <v>3237</v>
      </c>
      <c r="F56" s="29" t="s">
        <v>90</v>
      </c>
      <c r="G56" s="37">
        <v>279562.88</v>
      </c>
      <c r="H56" s="116"/>
      <c r="I56" s="52">
        <v>193371.79</v>
      </c>
      <c r="J56" s="36">
        <f t="shared" si="5"/>
        <v>69.169336787487666</v>
      </c>
      <c r="K56" s="36">
        <f t="shared" si="6"/>
        <v>0</v>
      </c>
    </row>
    <row r="57" spans="2:11" ht="15" x14ac:dyDescent="0.25">
      <c r="B57" s="27"/>
      <c r="C57" s="28"/>
      <c r="D57" s="27"/>
      <c r="E57" s="27">
        <v>3238</v>
      </c>
      <c r="F57" s="29" t="s">
        <v>91</v>
      </c>
      <c r="G57" s="37">
        <v>21926.41</v>
      </c>
      <c r="H57" s="116"/>
      <c r="I57" s="52">
        <v>27576.44</v>
      </c>
      <c r="J57" s="36">
        <f t="shared" si="5"/>
        <v>125.76814900387249</v>
      </c>
      <c r="K57" s="36">
        <f t="shared" si="6"/>
        <v>0</v>
      </c>
    </row>
    <row r="58" spans="2:11" ht="15" x14ac:dyDescent="0.25">
      <c r="B58" s="27"/>
      <c r="C58" s="28"/>
      <c r="D58" s="27"/>
      <c r="E58" s="27">
        <v>3239</v>
      </c>
      <c r="F58" s="29" t="s">
        <v>92</v>
      </c>
      <c r="G58" s="37">
        <v>43106.13</v>
      </c>
      <c r="H58" s="116"/>
      <c r="I58" s="52">
        <v>38233.14</v>
      </c>
      <c r="J58" s="36">
        <f t="shared" si="5"/>
        <v>88.69536652907604</v>
      </c>
      <c r="K58" s="36">
        <f t="shared" si="6"/>
        <v>0</v>
      </c>
    </row>
    <row r="59" spans="2:11" ht="28.5" x14ac:dyDescent="0.25">
      <c r="B59" s="27"/>
      <c r="C59" s="28"/>
      <c r="D59" s="27">
        <v>324</v>
      </c>
      <c r="E59" s="27"/>
      <c r="F59" s="29" t="s">
        <v>93</v>
      </c>
      <c r="G59" s="37">
        <v>29929.24</v>
      </c>
      <c r="H59" s="116"/>
      <c r="I59" s="37">
        <v>16639.189999999999</v>
      </c>
      <c r="J59" s="36">
        <f t="shared" si="5"/>
        <v>55.595096968716874</v>
      </c>
      <c r="K59" s="36">
        <f t="shared" si="6"/>
        <v>0</v>
      </c>
    </row>
    <row r="60" spans="2:11" ht="28.5" x14ac:dyDescent="0.25">
      <c r="B60" s="27"/>
      <c r="C60" s="28"/>
      <c r="D60" s="27"/>
      <c r="E60" s="27">
        <v>3241</v>
      </c>
      <c r="F60" s="29" t="s">
        <v>93</v>
      </c>
      <c r="G60" s="37">
        <v>29929.24</v>
      </c>
      <c r="H60" s="116"/>
      <c r="I60" s="52">
        <v>16639.189999999999</v>
      </c>
      <c r="J60" s="36">
        <f t="shared" si="5"/>
        <v>55.595096968716874</v>
      </c>
      <c r="K60" s="36">
        <f t="shared" ref="K60:K85" si="8">IFERROR(I60/H60*100,0)</f>
        <v>0</v>
      </c>
    </row>
    <row r="61" spans="2:11" ht="15" x14ac:dyDescent="0.25">
      <c r="B61" s="27"/>
      <c r="C61" s="28"/>
      <c r="D61" s="27">
        <v>329</v>
      </c>
      <c r="E61" s="27"/>
      <c r="F61" s="29" t="s">
        <v>94</v>
      </c>
      <c r="G61" s="37">
        <v>16680.2</v>
      </c>
      <c r="H61" s="116"/>
      <c r="I61" s="37">
        <v>19971.48</v>
      </c>
      <c r="J61" s="36">
        <f t="shared" si="5"/>
        <v>119.73165789379023</v>
      </c>
      <c r="K61" s="36">
        <f t="shared" si="8"/>
        <v>0</v>
      </c>
    </row>
    <row r="62" spans="2:11" ht="28.5" x14ac:dyDescent="0.25">
      <c r="B62" s="27"/>
      <c r="C62" s="28"/>
      <c r="D62" s="27"/>
      <c r="E62" s="27">
        <v>3291</v>
      </c>
      <c r="F62" s="29" t="s">
        <v>95</v>
      </c>
      <c r="G62" s="37">
        <v>285.36</v>
      </c>
      <c r="H62" s="116"/>
      <c r="I62" s="52">
        <v>142.68</v>
      </c>
      <c r="J62" s="36">
        <f t="shared" si="5"/>
        <v>50</v>
      </c>
      <c r="K62" s="36">
        <f t="shared" si="8"/>
        <v>0</v>
      </c>
    </row>
    <row r="63" spans="2:11" ht="15" x14ac:dyDescent="0.25">
      <c r="B63" s="27"/>
      <c r="C63" s="28"/>
      <c r="D63" s="27"/>
      <c r="E63" s="27">
        <v>3292</v>
      </c>
      <c r="F63" s="29" t="s">
        <v>126</v>
      </c>
      <c r="G63" s="37"/>
      <c r="H63" s="116"/>
      <c r="I63" s="52"/>
      <c r="J63" s="36">
        <f t="shared" si="5"/>
        <v>0</v>
      </c>
      <c r="K63" s="36">
        <f t="shared" si="8"/>
        <v>0</v>
      </c>
    </row>
    <row r="64" spans="2:11" ht="15" x14ac:dyDescent="0.25">
      <c r="B64" s="27"/>
      <c r="C64" s="28"/>
      <c r="D64" s="27"/>
      <c r="E64" s="27">
        <v>3293</v>
      </c>
      <c r="F64" s="29" t="s">
        <v>96</v>
      </c>
      <c r="G64" s="37">
        <v>4456.96</v>
      </c>
      <c r="H64" s="116"/>
      <c r="I64" s="52">
        <v>4814.21</v>
      </c>
      <c r="J64" s="36">
        <f t="shared" si="5"/>
        <v>108.01555320218266</v>
      </c>
      <c r="K64" s="36">
        <f t="shared" si="8"/>
        <v>0</v>
      </c>
    </row>
    <row r="65" spans="2:11" ht="15" x14ac:dyDescent="0.25">
      <c r="B65" s="27"/>
      <c r="C65" s="28"/>
      <c r="D65" s="27"/>
      <c r="E65" s="27">
        <v>3294</v>
      </c>
      <c r="F65" s="29" t="s">
        <v>97</v>
      </c>
      <c r="G65" s="37">
        <v>206.38</v>
      </c>
      <c r="H65" s="116"/>
      <c r="I65" s="52">
        <v>50</v>
      </c>
      <c r="J65" s="36">
        <f t="shared" si="5"/>
        <v>24.227153793972285</v>
      </c>
      <c r="K65" s="36">
        <f t="shared" si="8"/>
        <v>0</v>
      </c>
    </row>
    <row r="66" spans="2:11" ht="15" x14ac:dyDescent="0.25">
      <c r="B66" s="27"/>
      <c r="C66" s="28"/>
      <c r="D66" s="27"/>
      <c r="E66" s="27">
        <v>3295</v>
      </c>
      <c r="F66" s="29" t="s">
        <v>98</v>
      </c>
      <c r="G66" s="37">
        <v>7526.44</v>
      </c>
      <c r="H66" s="116"/>
      <c r="I66" s="52">
        <v>6965.01</v>
      </c>
      <c r="J66" s="36">
        <f t="shared" si="5"/>
        <v>92.540563666222013</v>
      </c>
      <c r="K66" s="36">
        <f t="shared" si="8"/>
        <v>0</v>
      </c>
    </row>
    <row r="67" spans="2:11" ht="15" x14ac:dyDescent="0.25">
      <c r="B67" s="27"/>
      <c r="C67" s="28"/>
      <c r="D67" s="27"/>
      <c r="E67" s="27">
        <v>3299</v>
      </c>
      <c r="F67" s="29" t="s">
        <v>94</v>
      </c>
      <c r="G67" s="37">
        <v>4205.0600000000004</v>
      </c>
      <c r="H67" s="116"/>
      <c r="I67" s="52">
        <v>7999.58</v>
      </c>
      <c r="J67" s="36">
        <f t="shared" si="5"/>
        <v>190.23700018549079</v>
      </c>
      <c r="K67" s="36">
        <f t="shared" si="8"/>
        <v>0</v>
      </c>
    </row>
    <row r="68" spans="2:11" x14ac:dyDescent="0.25">
      <c r="B68" s="27"/>
      <c r="C68" s="27">
        <v>34</v>
      </c>
      <c r="D68" s="27"/>
      <c r="E68" s="27"/>
      <c r="F68" s="29" t="s">
        <v>99</v>
      </c>
      <c r="G68" s="37">
        <f>G69</f>
        <v>0</v>
      </c>
      <c r="H68" s="116">
        <v>2000</v>
      </c>
      <c r="I68" s="37">
        <v>12.33</v>
      </c>
      <c r="J68" s="36">
        <f t="shared" si="5"/>
        <v>0</v>
      </c>
      <c r="K68" s="36">
        <f t="shared" si="8"/>
        <v>0.61650000000000005</v>
      </c>
    </row>
    <row r="69" spans="2:11" x14ac:dyDescent="0.25">
      <c r="B69" s="27"/>
      <c r="C69" s="27"/>
      <c r="D69" s="27">
        <v>343</v>
      </c>
      <c r="E69" s="27"/>
      <c r="F69" s="29" t="s">
        <v>100</v>
      </c>
      <c r="G69" s="37">
        <f>G70</f>
        <v>0</v>
      </c>
      <c r="H69" s="116"/>
      <c r="I69" s="37">
        <v>12.33</v>
      </c>
      <c r="J69" s="36"/>
      <c r="K69" s="36">
        <f t="shared" si="8"/>
        <v>0</v>
      </c>
    </row>
    <row r="70" spans="2:11" x14ac:dyDescent="0.25">
      <c r="B70" s="27"/>
      <c r="C70" s="27"/>
      <c r="D70" s="27"/>
      <c r="E70" s="27">
        <v>3433</v>
      </c>
      <c r="F70" s="29" t="s">
        <v>101</v>
      </c>
      <c r="G70" s="37">
        <v>0</v>
      </c>
      <c r="H70" s="116"/>
      <c r="I70" s="52">
        <v>12.33</v>
      </c>
      <c r="J70" s="36">
        <f>IFERROR(I70/G70*100,0)</f>
        <v>0</v>
      </c>
      <c r="K70" s="36">
        <f t="shared" si="8"/>
        <v>0</v>
      </c>
    </row>
    <row r="71" spans="2:11" ht="28.5" x14ac:dyDescent="0.25">
      <c r="B71" s="27"/>
      <c r="C71" s="27">
        <v>37</v>
      </c>
      <c r="D71" s="27"/>
      <c r="E71" s="27"/>
      <c r="F71" s="29" t="s">
        <v>102</v>
      </c>
      <c r="G71" s="37">
        <f>G73</f>
        <v>0</v>
      </c>
      <c r="H71" s="116">
        <v>40000</v>
      </c>
      <c r="I71" s="37">
        <f>I72+I73</f>
        <v>70.009999999999991</v>
      </c>
      <c r="J71" s="36">
        <f>IFERROR(I71/G71*100,0)</f>
        <v>0</v>
      </c>
      <c r="K71" s="36">
        <f t="shared" si="8"/>
        <v>0.17502499999999999</v>
      </c>
    </row>
    <row r="72" spans="2:11" ht="28.5" x14ac:dyDescent="0.25">
      <c r="B72" s="27"/>
      <c r="C72" s="27"/>
      <c r="D72" s="27"/>
      <c r="E72" s="27"/>
      <c r="F72" s="29" t="s">
        <v>168</v>
      </c>
      <c r="G72" s="37"/>
      <c r="H72" s="116"/>
      <c r="I72" s="37">
        <v>57.37</v>
      </c>
      <c r="J72" s="36"/>
      <c r="K72" s="36">
        <f t="shared" si="8"/>
        <v>0</v>
      </c>
    </row>
    <row r="73" spans="2:11" ht="28.5" x14ac:dyDescent="0.25">
      <c r="B73" s="27"/>
      <c r="C73" s="28"/>
      <c r="D73" s="27">
        <v>372</v>
      </c>
      <c r="E73" s="27"/>
      <c r="F73" s="29" t="s">
        <v>103</v>
      </c>
      <c r="G73" s="37"/>
      <c r="H73" s="116"/>
      <c r="I73" s="37">
        <v>12.64</v>
      </c>
      <c r="J73" s="36"/>
      <c r="K73" s="36">
        <f t="shared" si="8"/>
        <v>0</v>
      </c>
    </row>
    <row r="74" spans="2:11" ht="15" x14ac:dyDescent="0.25">
      <c r="B74" s="27"/>
      <c r="C74" s="28"/>
      <c r="D74" s="27"/>
      <c r="E74" s="27">
        <v>3721</v>
      </c>
      <c r="F74" s="29" t="s">
        <v>104</v>
      </c>
      <c r="G74" s="37"/>
      <c r="H74" s="116"/>
      <c r="I74" s="52">
        <v>12.64</v>
      </c>
      <c r="J74" s="36">
        <f t="shared" ref="J74:J82" si="9">IFERROR(I74/G74*100,0)</f>
        <v>0</v>
      </c>
      <c r="K74" s="36">
        <f t="shared" si="8"/>
        <v>0</v>
      </c>
    </row>
    <row r="75" spans="2:11" ht="15" x14ac:dyDescent="0.25">
      <c r="B75" s="30">
        <v>4</v>
      </c>
      <c r="C75" s="31"/>
      <c r="D75" s="31"/>
      <c r="E75" s="31"/>
      <c r="F75" s="21" t="s">
        <v>6</v>
      </c>
      <c r="G75" s="51">
        <f>G76+G79</f>
        <v>1311.1</v>
      </c>
      <c r="H75" s="115">
        <f t="shared" ref="H75:I75" si="10">H76+H79</f>
        <v>119000</v>
      </c>
      <c r="I75" s="51">
        <f t="shared" si="10"/>
        <v>17075.189999999999</v>
      </c>
      <c r="J75" s="38">
        <f t="shared" si="9"/>
        <v>1302.3560369155671</v>
      </c>
      <c r="K75" s="36">
        <f t="shared" si="8"/>
        <v>14.348899159663864</v>
      </c>
    </row>
    <row r="76" spans="2:11" ht="28.5" x14ac:dyDescent="0.25">
      <c r="B76" s="26"/>
      <c r="C76" s="26">
        <v>41</v>
      </c>
      <c r="D76" s="26"/>
      <c r="E76" s="26"/>
      <c r="F76" s="32" t="s">
        <v>7</v>
      </c>
      <c r="G76" s="37"/>
      <c r="H76" s="116">
        <v>12500</v>
      </c>
      <c r="I76" s="37">
        <f t="shared" ref="I76" si="11">I77</f>
        <v>1849.95</v>
      </c>
      <c r="J76" s="36">
        <f t="shared" si="9"/>
        <v>0</v>
      </c>
      <c r="K76" s="36">
        <f t="shared" si="8"/>
        <v>14.799600000000002</v>
      </c>
    </row>
    <row r="77" spans="2:11" x14ac:dyDescent="0.25">
      <c r="B77" s="26"/>
      <c r="C77" s="26"/>
      <c r="D77" s="27">
        <v>412</v>
      </c>
      <c r="E77" s="27"/>
      <c r="F77" s="27" t="s">
        <v>105</v>
      </c>
      <c r="G77" s="37"/>
      <c r="H77" s="116"/>
      <c r="I77" s="37">
        <f t="shared" ref="I77" si="12">I78</f>
        <v>1849.95</v>
      </c>
      <c r="J77" s="36">
        <f t="shared" si="9"/>
        <v>0</v>
      </c>
      <c r="K77" s="36">
        <f t="shared" si="8"/>
        <v>0</v>
      </c>
    </row>
    <row r="78" spans="2:11" x14ac:dyDescent="0.25">
      <c r="B78" s="26"/>
      <c r="C78" s="26"/>
      <c r="D78" s="27"/>
      <c r="E78" s="27">
        <v>4123</v>
      </c>
      <c r="F78" s="27" t="s">
        <v>106</v>
      </c>
      <c r="G78" s="37"/>
      <c r="H78" s="117"/>
      <c r="I78" s="52">
        <v>1849.95</v>
      </c>
      <c r="J78" s="36">
        <f t="shared" si="9"/>
        <v>0</v>
      </c>
      <c r="K78" s="36">
        <f t="shared" si="8"/>
        <v>0</v>
      </c>
    </row>
    <row r="79" spans="2:11" ht="28.5" x14ac:dyDescent="0.25">
      <c r="B79" s="26"/>
      <c r="C79" s="26">
        <v>42</v>
      </c>
      <c r="D79" s="26"/>
      <c r="E79" s="26"/>
      <c r="F79" s="32" t="s">
        <v>107</v>
      </c>
      <c r="G79" s="37">
        <v>1311.1</v>
      </c>
      <c r="H79" s="116">
        <v>106500</v>
      </c>
      <c r="I79" s="37">
        <f t="shared" ref="I79" si="13">I80+I84</f>
        <v>15225.24</v>
      </c>
      <c r="J79" s="36">
        <f t="shared" si="9"/>
        <v>1161.2569598047442</v>
      </c>
      <c r="K79" s="36">
        <f t="shared" si="8"/>
        <v>14.296000000000001</v>
      </c>
    </row>
    <row r="80" spans="2:11" x14ac:dyDescent="0.25">
      <c r="B80" s="26"/>
      <c r="C80" s="26"/>
      <c r="D80" s="27">
        <v>422</v>
      </c>
      <c r="E80" s="27"/>
      <c r="F80" s="27" t="s">
        <v>108</v>
      </c>
      <c r="G80" s="37">
        <v>1311.1</v>
      </c>
      <c r="H80" s="116"/>
      <c r="I80" s="37">
        <f>I81+I82+I83</f>
        <v>15225.24</v>
      </c>
      <c r="J80" s="36">
        <f t="shared" si="9"/>
        <v>1161.2569598047442</v>
      </c>
      <c r="K80" s="36">
        <f t="shared" si="8"/>
        <v>0</v>
      </c>
    </row>
    <row r="81" spans="2:11" x14ac:dyDescent="0.25">
      <c r="B81" s="26"/>
      <c r="C81" s="26"/>
      <c r="D81" s="27"/>
      <c r="E81" s="27">
        <v>4221</v>
      </c>
      <c r="F81" s="27" t="s">
        <v>109</v>
      </c>
      <c r="G81" s="37">
        <v>112.1</v>
      </c>
      <c r="H81" s="117"/>
      <c r="I81" s="52">
        <v>11630.74</v>
      </c>
      <c r="J81" s="36">
        <f t="shared" si="9"/>
        <v>10375.325602140945</v>
      </c>
      <c r="K81" s="36">
        <f t="shared" si="8"/>
        <v>0</v>
      </c>
    </row>
    <row r="82" spans="2:11" x14ac:dyDescent="0.25">
      <c r="B82" s="26"/>
      <c r="C82" s="26"/>
      <c r="D82" s="27"/>
      <c r="E82" s="27">
        <v>4222</v>
      </c>
      <c r="F82" s="27" t="s">
        <v>110</v>
      </c>
      <c r="G82" s="37">
        <v>1199</v>
      </c>
      <c r="H82" s="117"/>
      <c r="I82" s="52">
        <v>1207</v>
      </c>
      <c r="J82" s="36">
        <f t="shared" si="9"/>
        <v>100.66722268557132</v>
      </c>
      <c r="K82" s="36">
        <f t="shared" si="8"/>
        <v>0</v>
      </c>
    </row>
    <row r="83" spans="2:11" x14ac:dyDescent="0.25">
      <c r="B83" s="26"/>
      <c r="C83" s="26"/>
      <c r="D83" s="27"/>
      <c r="E83" s="27">
        <v>4227</v>
      </c>
      <c r="F83" s="27" t="s">
        <v>146</v>
      </c>
      <c r="G83" s="37"/>
      <c r="H83" s="117"/>
      <c r="I83" s="52">
        <v>2387.5</v>
      </c>
      <c r="J83" s="36"/>
      <c r="K83" s="36">
        <f t="shared" si="8"/>
        <v>0</v>
      </c>
    </row>
    <row r="84" spans="2:11" x14ac:dyDescent="0.25">
      <c r="B84" s="26"/>
      <c r="C84" s="26"/>
      <c r="D84" s="27">
        <v>426</v>
      </c>
      <c r="E84" s="27"/>
      <c r="F84" s="27" t="s">
        <v>111</v>
      </c>
      <c r="G84" s="37">
        <f>G85</f>
        <v>0</v>
      </c>
      <c r="H84" s="116"/>
      <c r="I84" s="37">
        <f t="shared" ref="I84" si="14">I85</f>
        <v>0</v>
      </c>
      <c r="J84" s="36">
        <f>IFERROR(I84/G84*100,0)</f>
        <v>0</v>
      </c>
      <c r="K84" s="36">
        <f t="shared" si="8"/>
        <v>0</v>
      </c>
    </row>
    <row r="85" spans="2:11" x14ac:dyDescent="0.25">
      <c r="B85" s="26"/>
      <c r="C85" s="26"/>
      <c r="D85" s="27"/>
      <c r="E85" s="27">
        <v>4262</v>
      </c>
      <c r="F85" s="27" t="s">
        <v>112</v>
      </c>
      <c r="G85" s="37">
        <v>0</v>
      </c>
      <c r="H85" s="117"/>
      <c r="I85" s="52">
        <v>0</v>
      </c>
      <c r="J85" s="36">
        <f>IFERROR(I85/G85*100,0)</f>
        <v>0</v>
      </c>
      <c r="K85" s="36">
        <f t="shared" si="8"/>
        <v>0</v>
      </c>
    </row>
  </sheetData>
  <mergeCells count="7">
    <mergeCell ref="B2:K2"/>
    <mergeCell ref="B4:K4"/>
    <mergeCell ref="B6:K6"/>
    <mergeCell ref="B27:F27"/>
    <mergeCell ref="B9:F9"/>
    <mergeCell ref="B26:F26"/>
    <mergeCell ref="B8:F8"/>
  </mergeCells>
  <pageMargins left="0.7" right="0.7" top="0.75" bottom="0.75" header="0.3" footer="0.3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1:I27"/>
  <sheetViews>
    <sheetView zoomScaleNormal="100" workbookViewId="0">
      <selection activeCell="D43" sqref="D43"/>
    </sheetView>
  </sheetViews>
  <sheetFormatPr defaultRowHeight="12.75" x14ac:dyDescent="0.25"/>
  <cols>
    <col min="1" max="1" width="9.140625" style="55"/>
    <col min="2" max="2" width="37.7109375" style="55" customWidth="1"/>
    <col min="3" max="4" width="25.28515625" style="55" customWidth="1"/>
    <col min="5" max="5" width="24.42578125" style="55" customWidth="1"/>
    <col min="6" max="6" width="15.7109375" style="55" customWidth="1"/>
    <col min="7" max="7" width="17.7109375" style="55" customWidth="1"/>
    <col min="8" max="16384" width="9.140625" style="55"/>
  </cols>
  <sheetData>
    <row r="1" spans="2:8" x14ac:dyDescent="0.25">
      <c r="B1" s="22"/>
      <c r="C1" s="22"/>
      <c r="D1" s="22"/>
      <c r="E1" s="2"/>
      <c r="F1" s="2"/>
    </row>
    <row r="2" spans="2:8" ht="15.75" customHeight="1" x14ac:dyDescent="0.25">
      <c r="B2" s="149" t="s">
        <v>40</v>
      </c>
      <c r="C2" s="149"/>
      <c r="D2" s="149"/>
      <c r="E2" s="149"/>
      <c r="F2" s="149"/>
    </row>
    <row r="3" spans="2:8" x14ac:dyDescent="0.25">
      <c r="B3" s="22"/>
      <c r="C3" s="22"/>
      <c r="D3" s="22"/>
      <c r="E3" s="2"/>
      <c r="F3" s="2"/>
    </row>
    <row r="4" spans="2:8" ht="25.5" x14ac:dyDescent="0.25">
      <c r="B4" s="99" t="s">
        <v>8</v>
      </c>
      <c r="C4" s="99" t="s">
        <v>172</v>
      </c>
      <c r="D4" s="99" t="s">
        <v>166</v>
      </c>
      <c r="E4" s="99" t="s">
        <v>180</v>
      </c>
      <c r="F4" s="99" t="s">
        <v>27</v>
      </c>
      <c r="G4" s="99" t="s">
        <v>27</v>
      </c>
    </row>
    <row r="5" spans="2:8" x14ac:dyDescent="0.25">
      <c r="B5" s="100">
        <v>1</v>
      </c>
      <c r="C5" s="100">
        <v>2</v>
      </c>
      <c r="D5" s="100">
        <v>3</v>
      </c>
      <c r="E5" s="100">
        <v>4</v>
      </c>
      <c r="F5" s="100" t="s">
        <v>174</v>
      </c>
      <c r="G5" s="100" t="s">
        <v>175</v>
      </c>
    </row>
    <row r="6" spans="2:8" x14ac:dyDescent="0.25">
      <c r="B6" s="4" t="s">
        <v>50</v>
      </c>
      <c r="C6" s="53">
        <f>C7+C10+C12</f>
        <v>6321939.04</v>
      </c>
      <c r="D6" s="118">
        <f>D7+D10+D12</f>
        <v>18987000</v>
      </c>
      <c r="E6" s="53">
        <f>E7+E10+E12</f>
        <v>8064400.0199999996</v>
      </c>
      <c r="F6" s="53">
        <f t="shared" ref="F6:F13" si="0">IFERROR(E6/C6*100,0)</f>
        <v>127.56212878636045</v>
      </c>
      <c r="G6" s="53">
        <f t="shared" ref="G6:G23" si="1">IFERROR(E6/D6*100,0)</f>
        <v>42.473271290883233</v>
      </c>
      <c r="H6" s="55" t="s">
        <v>63</v>
      </c>
    </row>
    <row r="7" spans="2:8" x14ac:dyDescent="0.25">
      <c r="B7" s="4" t="s">
        <v>20</v>
      </c>
      <c r="C7" s="56">
        <f>SUM(C8:C9)</f>
        <v>2183801.0499999998</v>
      </c>
      <c r="D7" s="119">
        <f t="shared" ref="D7" si="2">SUM(D8:D9)</f>
        <v>7540000</v>
      </c>
      <c r="E7" s="56">
        <f>SUM(E8:E9)</f>
        <v>3205118.93</v>
      </c>
      <c r="F7" s="53">
        <f t="shared" si="0"/>
        <v>146.76789948425019</v>
      </c>
      <c r="G7" s="53">
        <f t="shared" si="1"/>
        <v>42.508208620689658</v>
      </c>
    </row>
    <row r="8" spans="2:8" x14ac:dyDescent="0.25">
      <c r="B8" s="16" t="s">
        <v>21</v>
      </c>
      <c r="C8" s="57">
        <v>1502455.08</v>
      </c>
      <c r="D8" s="120">
        <v>5524000</v>
      </c>
      <c r="E8" s="58">
        <v>2351436.4300000002</v>
      </c>
      <c r="F8" s="54">
        <f t="shared" si="0"/>
        <v>156.50627172161447</v>
      </c>
      <c r="G8" s="54">
        <f t="shared" si="1"/>
        <v>42.567639934829835</v>
      </c>
    </row>
    <row r="9" spans="2:8" x14ac:dyDescent="0.25">
      <c r="B9" s="9" t="s">
        <v>22</v>
      </c>
      <c r="C9" s="57">
        <v>681345.97</v>
      </c>
      <c r="D9" s="120">
        <v>2016000</v>
      </c>
      <c r="E9" s="58">
        <v>853682.5</v>
      </c>
      <c r="F9" s="54">
        <f t="shared" si="0"/>
        <v>125.29354213396169</v>
      </c>
      <c r="G9" s="54">
        <f t="shared" si="1"/>
        <v>42.345362103174608</v>
      </c>
    </row>
    <row r="10" spans="2:8" x14ac:dyDescent="0.25">
      <c r="B10" s="4" t="s">
        <v>25</v>
      </c>
      <c r="C10" s="67">
        <f>C11</f>
        <v>277172.34999999998</v>
      </c>
      <c r="D10" s="121">
        <f t="shared" ref="D10" si="3">D11</f>
        <v>15000</v>
      </c>
      <c r="E10" s="56">
        <f t="shared" ref="E10" si="4">E11</f>
        <v>21745.46</v>
      </c>
      <c r="F10" s="53">
        <f t="shared" si="0"/>
        <v>7.8454651050149842</v>
      </c>
      <c r="G10" s="53">
        <f t="shared" si="1"/>
        <v>144.96973333333332</v>
      </c>
    </row>
    <row r="11" spans="2:8" x14ac:dyDescent="0.25">
      <c r="B11" s="8" t="s">
        <v>26</v>
      </c>
      <c r="C11" s="57">
        <v>277172.34999999998</v>
      </c>
      <c r="D11" s="122">
        <v>15000</v>
      </c>
      <c r="E11" s="58">
        <v>21745.46</v>
      </c>
      <c r="F11" s="54">
        <f t="shared" si="0"/>
        <v>7.8454651050149842</v>
      </c>
      <c r="G11" s="54">
        <f t="shared" si="1"/>
        <v>144.96973333333332</v>
      </c>
    </row>
    <row r="12" spans="2:8" x14ac:dyDescent="0.25">
      <c r="B12" s="4" t="s">
        <v>113</v>
      </c>
      <c r="C12" s="67">
        <f>C13</f>
        <v>3860965.64</v>
      </c>
      <c r="D12" s="121">
        <f>D13+D14</f>
        <v>11432000</v>
      </c>
      <c r="E12" s="56">
        <f>E13+E14</f>
        <v>4837535.63</v>
      </c>
      <c r="F12" s="53">
        <f t="shared" si="0"/>
        <v>125.29341312656695</v>
      </c>
      <c r="G12" s="53">
        <f t="shared" si="1"/>
        <v>42.315742039888029</v>
      </c>
    </row>
    <row r="13" spans="2:8" x14ac:dyDescent="0.25">
      <c r="B13" s="8" t="s">
        <v>114</v>
      </c>
      <c r="C13" s="57">
        <v>3860965.64</v>
      </c>
      <c r="D13" s="122">
        <v>10825000</v>
      </c>
      <c r="E13" s="58">
        <v>4587865.79</v>
      </c>
      <c r="F13" s="54">
        <f t="shared" si="0"/>
        <v>118.82690025700408</v>
      </c>
      <c r="G13" s="54">
        <f t="shared" si="1"/>
        <v>42.382132009237878</v>
      </c>
    </row>
    <row r="14" spans="2:8" x14ac:dyDescent="0.25">
      <c r="B14" s="8" t="s">
        <v>173</v>
      </c>
      <c r="C14" s="57"/>
      <c r="D14" s="122">
        <v>607000</v>
      </c>
      <c r="E14" s="58">
        <v>249669.84</v>
      </c>
      <c r="F14" s="54"/>
      <c r="G14" s="54">
        <f t="shared" si="1"/>
        <v>41.131769357495877</v>
      </c>
    </row>
    <row r="15" spans="2:8" ht="15.75" customHeight="1" x14ac:dyDescent="0.25">
      <c r="B15" s="4" t="s">
        <v>115</v>
      </c>
      <c r="C15" s="53">
        <f>C16+C19+C21</f>
        <v>6400340.0899999999</v>
      </c>
      <c r="D15" s="123">
        <f>D16+D19+D21</f>
        <v>19035000</v>
      </c>
      <c r="E15" s="53">
        <f>E16+E19+E21</f>
        <v>8206712.5</v>
      </c>
      <c r="F15" s="53">
        <f t="shared" ref="F15:F23" si="5">IFERROR(E15/C15*100,0)</f>
        <v>128.22306915881404</v>
      </c>
      <c r="G15" s="53">
        <f t="shared" si="1"/>
        <v>43.11380351983189</v>
      </c>
    </row>
    <row r="16" spans="2:8" ht="15.75" customHeight="1" x14ac:dyDescent="0.25">
      <c r="B16" s="4" t="s">
        <v>20</v>
      </c>
      <c r="C16" s="67">
        <f>C17+C18</f>
        <v>2183801.0499999998</v>
      </c>
      <c r="D16" s="121">
        <f t="shared" ref="D16:E16" si="6">D17+D18</f>
        <v>7540000</v>
      </c>
      <c r="E16" s="56">
        <f t="shared" si="6"/>
        <v>3205118.93</v>
      </c>
      <c r="F16" s="53">
        <f t="shared" si="5"/>
        <v>146.76789948425019</v>
      </c>
      <c r="G16" s="53">
        <f t="shared" si="1"/>
        <v>42.508208620689658</v>
      </c>
    </row>
    <row r="17" spans="2:9" x14ac:dyDescent="0.25">
      <c r="B17" s="16" t="s">
        <v>21</v>
      </c>
      <c r="C17" s="57">
        <v>1502455.08</v>
      </c>
      <c r="D17" s="120">
        <v>5524000</v>
      </c>
      <c r="E17" s="58">
        <v>2351436.4300000002</v>
      </c>
      <c r="F17" s="53">
        <f t="shared" si="5"/>
        <v>156.50627172161447</v>
      </c>
      <c r="G17" s="54">
        <f t="shared" si="1"/>
        <v>42.567639934829835</v>
      </c>
    </row>
    <row r="18" spans="2:9" x14ac:dyDescent="0.25">
      <c r="B18" s="9" t="s">
        <v>22</v>
      </c>
      <c r="C18" s="57">
        <v>681345.97</v>
      </c>
      <c r="D18" s="120">
        <v>2016000</v>
      </c>
      <c r="E18" s="58">
        <v>853682.5</v>
      </c>
      <c r="F18" s="53">
        <f t="shared" si="5"/>
        <v>125.29354213396169</v>
      </c>
      <c r="G18" s="54">
        <f t="shared" si="1"/>
        <v>42.345362103174608</v>
      </c>
    </row>
    <row r="19" spans="2:9" x14ac:dyDescent="0.25">
      <c r="B19" s="4" t="s">
        <v>25</v>
      </c>
      <c r="C19" s="67">
        <f>C20</f>
        <v>355573.4</v>
      </c>
      <c r="D19" s="121">
        <f t="shared" ref="D19:E19" si="7">D20</f>
        <v>63000</v>
      </c>
      <c r="E19" s="56">
        <f t="shared" si="7"/>
        <v>164057.94</v>
      </c>
      <c r="F19" s="53">
        <f t="shared" si="5"/>
        <v>46.138980024939997</v>
      </c>
      <c r="G19" s="53">
        <f t="shared" si="1"/>
        <v>260.40942857142858</v>
      </c>
    </row>
    <row r="20" spans="2:9" x14ac:dyDescent="0.25">
      <c r="B20" s="8" t="s">
        <v>26</v>
      </c>
      <c r="C20" s="57">
        <v>355573.4</v>
      </c>
      <c r="D20" s="122">
        <v>63000</v>
      </c>
      <c r="E20" s="58">
        <v>164057.94</v>
      </c>
      <c r="F20" s="53">
        <f t="shared" si="5"/>
        <v>46.138980024939997</v>
      </c>
      <c r="G20" s="54">
        <f t="shared" si="1"/>
        <v>260.40942857142858</v>
      </c>
    </row>
    <row r="21" spans="2:9" x14ac:dyDescent="0.25">
      <c r="B21" s="4" t="s">
        <v>113</v>
      </c>
      <c r="C21" s="67">
        <f>SUM(C22:C23)</f>
        <v>3860965.64</v>
      </c>
      <c r="D21" s="121">
        <f>D23+D22</f>
        <v>11432000</v>
      </c>
      <c r="E21" s="56">
        <f>E23+E22</f>
        <v>4837535.63</v>
      </c>
      <c r="F21" s="53">
        <f t="shared" si="5"/>
        <v>125.29341312656695</v>
      </c>
      <c r="G21" s="53">
        <f t="shared" si="1"/>
        <v>42.315742039888029</v>
      </c>
    </row>
    <row r="22" spans="2:9" x14ac:dyDescent="0.25">
      <c r="B22" s="8" t="s">
        <v>114</v>
      </c>
      <c r="C22" s="57">
        <v>3860965.64</v>
      </c>
      <c r="D22" s="122">
        <v>10825000</v>
      </c>
      <c r="E22" s="58">
        <v>4587865.79</v>
      </c>
      <c r="F22" s="53">
        <f t="shared" si="5"/>
        <v>118.82690025700408</v>
      </c>
      <c r="G22" s="54">
        <f t="shared" si="1"/>
        <v>42.382132009237878</v>
      </c>
    </row>
    <row r="23" spans="2:9" x14ac:dyDescent="0.25">
      <c r="B23" s="8" t="s">
        <v>173</v>
      </c>
      <c r="C23" s="57"/>
      <c r="D23" s="122">
        <v>607000</v>
      </c>
      <c r="E23" s="58">
        <v>249669.84</v>
      </c>
      <c r="F23" s="53">
        <f t="shared" si="5"/>
        <v>0</v>
      </c>
      <c r="G23" s="54">
        <f t="shared" si="1"/>
        <v>41.131769357495877</v>
      </c>
    </row>
    <row r="25" spans="2:9" ht="15" customHeight="1" x14ac:dyDescent="0.25">
      <c r="B25" s="59"/>
      <c r="C25" s="59"/>
      <c r="D25" s="59"/>
      <c r="E25" s="59"/>
      <c r="F25" s="59"/>
      <c r="G25" s="59"/>
      <c r="H25" s="59"/>
      <c r="I25" s="59"/>
    </row>
    <row r="26" spans="2:9" x14ac:dyDescent="0.25">
      <c r="B26" s="59"/>
      <c r="C26" s="59"/>
      <c r="D26" s="59"/>
      <c r="E26" s="59"/>
      <c r="F26" s="59"/>
      <c r="G26" s="59"/>
      <c r="H26" s="59"/>
      <c r="I26" s="59"/>
    </row>
    <row r="27" spans="2:9" x14ac:dyDescent="0.25">
      <c r="B27" s="59"/>
      <c r="C27" s="59"/>
      <c r="D27" s="59"/>
      <c r="E27" s="59"/>
      <c r="F27" s="59"/>
      <c r="G27" s="59"/>
      <c r="H27" s="59"/>
      <c r="I27" s="59"/>
    </row>
  </sheetData>
  <mergeCells count="1">
    <mergeCell ref="B2:F2"/>
  </mergeCells>
  <pageMargins left="0.7" right="0.7" top="0.75" bottom="0.75" header="0.3" footer="0.3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B1:G9"/>
  <sheetViews>
    <sheetView zoomScaleNormal="100" workbookViewId="0">
      <selection activeCell="D6" sqref="D6:D8"/>
    </sheetView>
  </sheetViews>
  <sheetFormatPr defaultRowHeight="12.75" x14ac:dyDescent="0.25"/>
  <cols>
    <col min="1" max="1" width="9.140625" style="55"/>
    <col min="2" max="2" width="37.7109375" style="55" customWidth="1"/>
    <col min="3" max="4" width="25.28515625" style="55" customWidth="1"/>
    <col min="5" max="5" width="25.85546875" style="55" customWidth="1"/>
    <col min="6" max="6" width="15.7109375" style="55" customWidth="1"/>
    <col min="7" max="7" width="13.85546875" style="55" customWidth="1"/>
    <col min="8" max="16384" width="9.140625" style="55"/>
  </cols>
  <sheetData>
    <row r="1" spans="2:7" x14ac:dyDescent="0.25">
      <c r="B1" s="22"/>
      <c r="C1" s="22"/>
      <c r="D1" s="22"/>
      <c r="E1" s="2"/>
      <c r="F1" s="2"/>
    </row>
    <row r="2" spans="2:7" ht="15.75" customHeight="1" x14ac:dyDescent="0.25">
      <c r="B2" s="149" t="s">
        <v>41</v>
      </c>
      <c r="C2" s="149"/>
      <c r="D2" s="149"/>
      <c r="E2" s="149"/>
      <c r="F2" s="149"/>
    </row>
    <row r="3" spans="2:7" x14ac:dyDescent="0.25">
      <c r="B3" s="22"/>
      <c r="C3" s="22"/>
      <c r="D3" s="22"/>
      <c r="E3" s="2"/>
      <c r="F3" s="2"/>
    </row>
    <row r="4" spans="2:7" ht="25.5" x14ac:dyDescent="0.25">
      <c r="B4" s="99" t="s">
        <v>8</v>
      </c>
      <c r="C4" s="99" t="s">
        <v>172</v>
      </c>
      <c r="D4" s="99" t="s">
        <v>166</v>
      </c>
      <c r="E4" s="99" t="s">
        <v>181</v>
      </c>
      <c r="F4" s="99" t="s">
        <v>27</v>
      </c>
      <c r="G4" s="99" t="s">
        <v>27</v>
      </c>
    </row>
    <row r="5" spans="2:7" x14ac:dyDescent="0.25">
      <c r="B5" s="99">
        <v>1</v>
      </c>
      <c r="C5" s="99">
        <v>2</v>
      </c>
      <c r="D5" s="99">
        <v>3</v>
      </c>
      <c r="E5" s="99">
        <v>4</v>
      </c>
      <c r="F5" s="99" t="s">
        <v>174</v>
      </c>
      <c r="G5" s="99" t="s">
        <v>175</v>
      </c>
    </row>
    <row r="6" spans="2:7" ht="15.75" customHeight="1" x14ac:dyDescent="0.25">
      <c r="B6" s="4" t="s">
        <v>51</v>
      </c>
      <c r="C6" s="56">
        <f>C7</f>
        <v>6400340.0899999999</v>
      </c>
      <c r="D6" s="119">
        <f t="shared" ref="D6:E6" si="0">D7</f>
        <v>19035000</v>
      </c>
      <c r="E6" s="56">
        <f t="shared" si="0"/>
        <v>8206712.5</v>
      </c>
      <c r="F6" s="53">
        <f>IFERROR(E6/C6*100,0)</f>
        <v>128.22306915881404</v>
      </c>
      <c r="G6" s="53">
        <f>IFERROR(E6/D6*100,0)</f>
        <v>43.11380351983189</v>
      </c>
    </row>
    <row r="7" spans="2:7" ht="15.75" customHeight="1" x14ac:dyDescent="0.25">
      <c r="B7" s="4" t="s">
        <v>9</v>
      </c>
      <c r="C7" s="56">
        <f>C8</f>
        <v>6400340.0899999999</v>
      </c>
      <c r="D7" s="119">
        <f t="shared" ref="D7" si="1">D8</f>
        <v>19035000</v>
      </c>
      <c r="E7" s="56">
        <f t="shared" ref="E7" si="2">E8</f>
        <v>8206712.5</v>
      </c>
      <c r="F7" s="53">
        <f>IFERROR(E7/C7*100,0)</f>
        <v>128.22306915881404</v>
      </c>
      <c r="G7" s="53">
        <f>IFERROR(E7/D7*100,0)</f>
        <v>43.11380351983189</v>
      </c>
    </row>
    <row r="8" spans="2:7" ht="25.5" x14ac:dyDescent="0.25">
      <c r="B8" s="16" t="s">
        <v>10</v>
      </c>
      <c r="C8" s="57">
        <v>6400340.0899999999</v>
      </c>
      <c r="D8" s="124">
        <v>19035000</v>
      </c>
      <c r="E8" s="58">
        <v>8206712.5</v>
      </c>
      <c r="F8" s="54">
        <f>IFERROR(E8/C8*100,0)</f>
        <v>128.22306915881404</v>
      </c>
      <c r="G8" s="54">
        <f>IFERROR(E8/D8*100,0)</f>
        <v>43.11380351983189</v>
      </c>
    </row>
    <row r="9" spans="2:7" x14ac:dyDescent="0.25">
      <c r="B9" s="59"/>
      <c r="C9" s="59"/>
      <c r="D9" s="59"/>
      <c r="E9" s="59"/>
      <c r="F9" s="59"/>
    </row>
  </sheetData>
  <mergeCells count="1">
    <mergeCell ref="B2:F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B1:K20"/>
  <sheetViews>
    <sheetView workbookViewId="0">
      <selection activeCell="G7" sqref="G7:K8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9" width="25.28515625" customWidth="1"/>
    <col min="10" max="11" width="15.7109375" customWidth="1"/>
  </cols>
  <sheetData>
    <row r="1" spans="2:11" ht="18" customHeight="1" x14ac:dyDescent="0.25">
      <c r="B1" s="1"/>
      <c r="C1" s="1"/>
      <c r="D1" s="10"/>
      <c r="E1" s="1"/>
      <c r="F1" s="1"/>
      <c r="G1" s="1"/>
      <c r="H1" s="1"/>
      <c r="I1" s="1"/>
      <c r="J1" s="1"/>
      <c r="K1" s="10"/>
    </row>
    <row r="2" spans="2:11" ht="15.75" customHeight="1" x14ac:dyDescent="0.25">
      <c r="B2" s="156" t="s">
        <v>14</v>
      </c>
      <c r="C2" s="156"/>
      <c r="D2" s="156"/>
      <c r="E2" s="156"/>
      <c r="F2" s="156"/>
      <c r="G2" s="156"/>
      <c r="H2" s="156"/>
      <c r="I2" s="156"/>
      <c r="J2" s="156"/>
      <c r="K2" s="156"/>
    </row>
    <row r="3" spans="2:11" ht="18" x14ac:dyDescent="0.25">
      <c r="B3" s="1"/>
      <c r="C3" s="1"/>
      <c r="D3" s="10"/>
      <c r="E3" s="1"/>
      <c r="F3" s="1"/>
      <c r="G3" s="1"/>
      <c r="H3" s="1"/>
      <c r="I3" s="2"/>
      <c r="J3" s="2"/>
      <c r="K3" s="2"/>
    </row>
    <row r="4" spans="2:11" ht="18" customHeight="1" x14ac:dyDescent="0.25">
      <c r="B4" s="156" t="s">
        <v>55</v>
      </c>
      <c r="C4" s="156"/>
      <c r="D4" s="156"/>
      <c r="E4" s="156"/>
      <c r="F4" s="156"/>
      <c r="G4" s="156"/>
      <c r="H4" s="156"/>
      <c r="I4" s="156"/>
      <c r="J4" s="156"/>
      <c r="K4" s="156"/>
    </row>
    <row r="5" spans="2:11" ht="15.75" customHeight="1" x14ac:dyDescent="0.25">
      <c r="B5" s="156" t="s">
        <v>42</v>
      </c>
      <c r="C5" s="156"/>
      <c r="D5" s="156"/>
      <c r="E5" s="156"/>
      <c r="F5" s="156"/>
      <c r="G5" s="156"/>
      <c r="H5" s="156"/>
      <c r="I5" s="156"/>
      <c r="J5" s="156"/>
      <c r="K5" s="156"/>
    </row>
    <row r="6" spans="2:11" ht="18" x14ac:dyDescent="0.25">
      <c r="B6" s="1"/>
      <c r="C6" s="1"/>
      <c r="D6" s="10"/>
      <c r="E6" s="1"/>
      <c r="F6" s="1"/>
      <c r="G6" s="1"/>
      <c r="H6" s="1"/>
      <c r="I6" s="2"/>
      <c r="J6" s="2"/>
      <c r="K6" s="2"/>
    </row>
    <row r="7" spans="2:11" ht="28.5" customHeight="1" x14ac:dyDescent="0.25">
      <c r="B7" s="150" t="s">
        <v>8</v>
      </c>
      <c r="C7" s="151"/>
      <c r="D7" s="151"/>
      <c r="E7" s="151"/>
      <c r="F7" s="152"/>
      <c r="G7" s="99" t="s">
        <v>172</v>
      </c>
      <c r="H7" s="111" t="s">
        <v>166</v>
      </c>
      <c r="I7" s="99" t="s">
        <v>181</v>
      </c>
      <c r="J7" s="110" t="s">
        <v>27</v>
      </c>
      <c r="K7" s="110" t="s">
        <v>27</v>
      </c>
    </row>
    <row r="8" spans="2:11" x14ac:dyDescent="0.25">
      <c r="B8" s="153">
        <v>1</v>
      </c>
      <c r="C8" s="154"/>
      <c r="D8" s="154"/>
      <c r="E8" s="154"/>
      <c r="F8" s="155"/>
      <c r="G8" s="72">
        <v>2</v>
      </c>
      <c r="H8" s="74">
        <v>3</v>
      </c>
      <c r="I8" s="73">
        <v>4</v>
      </c>
      <c r="J8" s="72" t="s">
        <v>174</v>
      </c>
      <c r="K8" s="72" t="s">
        <v>175</v>
      </c>
    </row>
    <row r="9" spans="2:11" ht="25.5" x14ac:dyDescent="0.25">
      <c r="B9" s="4">
        <v>8</v>
      </c>
      <c r="C9" s="4"/>
      <c r="D9" s="4"/>
      <c r="E9" s="4"/>
      <c r="F9" s="4" t="s">
        <v>11</v>
      </c>
      <c r="G9" s="63">
        <v>0</v>
      </c>
      <c r="H9" s="63">
        <v>0</v>
      </c>
      <c r="I9" s="65">
        <v>0</v>
      </c>
      <c r="J9" s="65">
        <v>0</v>
      </c>
      <c r="K9" s="65">
        <v>0</v>
      </c>
    </row>
    <row r="10" spans="2:11" x14ac:dyDescent="0.25">
      <c r="B10" s="4"/>
      <c r="C10" s="8">
        <v>84</v>
      </c>
      <c r="D10" s="8"/>
      <c r="E10" s="8"/>
      <c r="F10" s="8" t="s">
        <v>16</v>
      </c>
      <c r="G10" s="64">
        <v>0</v>
      </c>
      <c r="H10" s="64">
        <v>0</v>
      </c>
      <c r="I10" s="66">
        <v>0</v>
      </c>
      <c r="J10" s="66">
        <v>0</v>
      </c>
      <c r="K10" s="66">
        <v>0</v>
      </c>
    </row>
    <row r="11" spans="2:11" ht="51" x14ac:dyDescent="0.25">
      <c r="B11" s="5"/>
      <c r="C11" s="5"/>
      <c r="D11" s="5">
        <v>841</v>
      </c>
      <c r="E11" s="5"/>
      <c r="F11" s="16" t="s">
        <v>43</v>
      </c>
      <c r="G11" s="64">
        <v>0</v>
      </c>
      <c r="H11" s="64">
        <v>0</v>
      </c>
      <c r="I11" s="66">
        <v>0</v>
      </c>
      <c r="J11" s="66">
        <v>0</v>
      </c>
      <c r="K11" s="66">
        <v>0</v>
      </c>
    </row>
    <row r="12" spans="2:11" ht="25.5" x14ac:dyDescent="0.25">
      <c r="B12" s="5"/>
      <c r="C12" s="5"/>
      <c r="D12" s="5"/>
      <c r="E12" s="5">
        <v>8413</v>
      </c>
      <c r="F12" s="16" t="s">
        <v>44</v>
      </c>
      <c r="G12" s="64">
        <v>0</v>
      </c>
      <c r="H12" s="64">
        <v>0</v>
      </c>
      <c r="I12" s="66">
        <v>0</v>
      </c>
      <c r="J12" s="66">
        <v>0</v>
      </c>
      <c r="K12" s="66">
        <v>0</v>
      </c>
    </row>
    <row r="13" spans="2:11" ht="25.5" x14ac:dyDescent="0.25">
      <c r="B13" s="6">
        <v>5</v>
      </c>
      <c r="C13" s="7"/>
      <c r="D13" s="7"/>
      <c r="E13" s="7"/>
      <c r="F13" s="11" t="s">
        <v>12</v>
      </c>
      <c r="G13" s="63">
        <v>0</v>
      </c>
      <c r="H13" s="63">
        <v>0</v>
      </c>
      <c r="I13" s="65">
        <v>0</v>
      </c>
      <c r="J13" s="65">
        <v>0</v>
      </c>
      <c r="K13" s="65">
        <v>0</v>
      </c>
    </row>
    <row r="14" spans="2:11" ht="25.5" x14ac:dyDescent="0.25">
      <c r="B14" s="8"/>
      <c r="C14" s="8">
        <v>54</v>
      </c>
      <c r="D14" s="8"/>
      <c r="E14" s="8"/>
      <c r="F14" s="12" t="s">
        <v>17</v>
      </c>
      <c r="G14" s="64">
        <v>0</v>
      </c>
      <c r="H14" s="64">
        <v>0</v>
      </c>
      <c r="I14" s="66">
        <v>0</v>
      </c>
      <c r="J14" s="66">
        <v>0</v>
      </c>
      <c r="K14" s="66">
        <v>0</v>
      </c>
    </row>
    <row r="15" spans="2:11" ht="63.75" x14ac:dyDescent="0.25">
      <c r="B15" s="8"/>
      <c r="C15" s="8"/>
      <c r="D15" s="8">
        <v>541</v>
      </c>
      <c r="E15" s="16"/>
      <c r="F15" s="16" t="s">
        <v>45</v>
      </c>
      <c r="G15" s="64">
        <v>0</v>
      </c>
      <c r="H15" s="64">
        <v>0</v>
      </c>
      <c r="I15" s="66">
        <v>0</v>
      </c>
      <c r="J15" s="66">
        <v>0</v>
      </c>
      <c r="K15" s="66">
        <v>0</v>
      </c>
    </row>
    <row r="16" spans="2:11" ht="38.25" x14ac:dyDescent="0.25">
      <c r="B16" s="8"/>
      <c r="C16" s="8"/>
      <c r="D16" s="8"/>
      <c r="E16" s="16">
        <v>5413</v>
      </c>
      <c r="F16" s="16" t="s">
        <v>46</v>
      </c>
      <c r="G16" s="64">
        <v>0</v>
      </c>
      <c r="H16" s="64">
        <v>0</v>
      </c>
      <c r="I16" s="66">
        <v>0</v>
      </c>
      <c r="J16" s="66">
        <v>0</v>
      </c>
      <c r="K16" s="66">
        <v>0</v>
      </c>
    </row>
    <row r="18" spans="2:11" x14ac:dyDescent="0.25"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2:11" x14ac:dyDescent="0.25"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2:11" x14ac:dyDescent="0.25">
      <c r="B20" s="18"/>
      <c r="C20" s="18"/>
      <c r="D20" s="18"/>
      <c r="E20" s="18"/>
      <c r="F20" s="18"/>
      <c r="G20" s="18"/>
      <c r="H20" s="18"/>
      <c r="I20" s="18"/>
      <c r="J20" s="18"/>
      <c r="K20" s="18"/>
    </row>
  </sheetData>
  <mergeCells count="5">
    <mergeCell ref="B7:F7"/>
    <mergeCell ref="B8:F8"/>
    <mergeCell ref="B2:K2"/>
    <mergeCell ref="B4:K4"/>
    <mergeCell ref="B5:K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1:G26"/>
  <sheetViews>
    <sheetView workbookViewId="0">
      <selection activeCell="D7" sqref="D7"/>
    </sheetView>
  </sheetViews>
  <sheetFormatPr defaultRowHeight="15" x14ac:dyDescent="0.25"/>
  <cols>
    <col min="2" max="2" width="37.7109375" customWidth="1"/>
    <col min="3" max="5" width="25.28515625" customWidth="1"/>
    <col min="6" max="6" width="15.7109375" customWidth="1"/>
    <col min="7" max="7" width="16.42578125" customWidth="1"/>
  </cols>
  <sheetData>
    <row r="1" spans="2:7" ht="18" x14ac:dyDescent="0.25">
      <c r="B1" s="10"/>
      <c r="C1" s="10"/>
      <c r="D1" s="10"/>
      <c r="E1" s="2"/>
      <c r="F1" s="2"/>
    </row>
    <row r="2" spans="2:7" ht="15.75" customHeight="1" x14ac:dyDescent="0.25">
      <c r="B2" s="10"/>
      <c r="C2" s="10"/>
      <c r="D2" s="10"/>
      <c r="E2" s="2"/>
      <c r="F2" s="2"/>
    </row>
    <row r="3" spans="2:7" ht="18" x14ac:dyDescent="0.25">
      <c r="B3" s="10"/>
      <c r="C3" s="10"/>
      <c r="D3" s="10"/>
      <c r="E3" s="2"/>
      <c r="F3" s="2"/>
    </row>
    <row r="4" spans="2:7" ht="18" x14ac:dyDescent="0.25">
      <c r="B4" s="10"/>
      <c r="C4" s="10"/>
      <c r="D4" s="10"/>
      <c r="E4" s="2"/>
      <c r="F4" s="2"/>
    </row>
    <row r="5" spans="2:7" ht="15.75" x14ac:dyDescent="0.25">
      <c r="B5" s="156" t="s">
        <v>47</v>
      </c>
      <c r="C5" s="156"/>
      <c r="D5" s="156"/>
      <c r="E5" s="156"/>
      <c r="F5" s="156"/>
    </row>
    <row r="6" spans="2:7" ht="18" x14ac:dyDescent="0.25">
      <c r="B6" s="10"/>
      <c r="C6" s="10"/>
      <c r="D6" s="10"/>
      <c r="E6" s="2"/>
      <c r="F6" s="2"/>
    </row>
    <row r="7" spans="2:7" ht="25.5" customHeight="1" x14ac:dyDescent="0.25">
      <c r="B7" s="108" t="s">
        <v>8</v>
      </c>
      <c r="C7" s="99" t="s">
        <v>172</v>
      </c>
      <c r="D7" s="72" t="s">
        <v>166</v>
      </c>
      <c r="E7" s="99" t="s">
        <v>181</v>
      </c>
      <c r="F7" s="110" t="s">
        <v>27</v>
      </c>
      <c r="G7" s="110" t="s">
        <v>27</v>
      </c>
    </row>
    <row r="8" spans="2:7" x14ac:dyDescent="0.25">
      <c r="B8" s="108">
        <v>1</v>
      </c>
      <c r="C8" s="108">
        <v>2</v>
      </c>
      <c r="D8" s="72">
        <v>3</v>
      </c>
      <c r="E8" s="72">
        <v>4</v>
      </c>
      <c r="F8" s="72" t="s">
        <v>174</v>
      </c>
      <c r="G8" s="72" t="s">
        <v>175</v>
      </c>
    </row>
    <row r="9" spans="2:7" x14ac:dyDescent="0.25">
      <c r="B9" s="4" t="s">
        <v>48</v>
      </c>
      <c r="C9" s="61">
        <v>0</v>
      </c>
      <c r="D9" s="61">
        <v>0</v>
      </c>
      <c r="E9" s="62">
        <v>0</v>
      </c>
      <c r="F9" s="62">
        <v>0</v>
      </c>
      <c r="G9" s="62">
        <v>0</v>
      </c>
    </row>
    <row r="10" spans="2:7" x14ac:dyDescent="0.25">
      <c r="B10" s="4" t="s">
        <v>20</v>
      </c>
      <c r="C10" s="61">
        <v>0</v>
      </c>
      <c r="D10" s="61">
        <v>0</v>
      </c>
      <c r="E10" s="62">
        <v>0</v>
      </c>
      <c r="F10" s="62">
        <v>0</v>
      </c>
      <c r="G10" s="62">
        <v>0</v>
      </c>
    </row>
    <row r="11" spans="2:7" x14ac:dyDescent="0.25">
      <c r="B11" s="13" t="s">
        <v>21</v>
      </c>
      <c r="C11" s="3">
        <v>0</v>
      </c>
      <c r="D11" s="3">
        <v>0</v>
      </c>
      <c r="E11" s="17">
        <v>0</v>
      </c>
      <c r="F11" s="17">
        <v>0</v>
      </c>
      <c r="G11" s="17">
        <v>0</v>
      </c>
    </row>
    <row r="12" spans="2:7" x14ac:dyDescent="0.25">
      <c r="B12" s="14" t="s">
        <v>22</v>
      </c>
      <c r="C12" s="3">
        <v>0</v>
      </c>
      <c r="D12" s="3">
        <v>0</v>
      </c>
      <c r="E12" s="17">
        <v>0</v>
      </c>
      <c r="F12" s="17">
        <v>0</v>
      </c>
      <c r="G12" s="17">
        <v>0</v>
      </c>
    </row>
    <row r="13" spans="2:7" x14ac:dyDescent="0.25">
      <c r="B13" s="4" t="s">
        <v>23</v>
      </c>
      <c r="C13" s="61">
        <v>0</v>
      </c>
      <c r="D13" s="61">
        <v>0</v>
      </c>
      <c r="E13" s="62">
        <v>0</v>
      </c>
      <c r="F13" s="62">
        <v>0</v>
      </c>
      <c r="G13" s="62">
        <v>0</v>
      </c>
    </row>
    <row r="14" spans="2:7" ht="15.75" customHeight="1" x14ac:dyDescent="0.25">
      <c r="B14" s="15" t="s">
        <v>24</v>
      </c>
      <c r="C14" s="3">
        <v>0</v>
      </c>
      <c r="D14" s="3">
        <v>0</v>
      </c>
      <c r="E14" s="17">
        <v>0</v>
      </c>
      <c r="F14" s="17">
        <v>0</v>
      </c>
      <c r="G14" s="17">
        <v>0</v>
      </c>
    </row>
    <row r="15" spans="2:7" ht="15.75" customHeight="1" x14ac:dyDescent="0.25">
      <c r="B15" s="4" t="s">
        <v>25</v>
      </c>
      <c r="C15" s="61">
        <v>0</v>
      </c>
      <c r="D15" s="61">
        <v>0</v>
      </c>
      <c r="E15" s="62">
        <v>0</v>
      </c>
      <c r="F15" s="62">
        <v>0</v>
      </c>
      <c r="G15" s="62">
        <v>0</v>
      </c>
    </row>
    <row r="16" spans="2:7" x14ac:dyDescent="0.25">
      <c r="B16" s="15" t="s">
        <v>26</v>
      </c>
      <c r="C16" s="3">
        <v>0</v>
      </c>
      <c r="D16" s="3">
        <v>0</v>
      </c>
      <c r="E16" s="17">
        <v>0</v>
      </c>
      <c r="F16" s="17">
        <v>0</v>
      </c>
      <c r="G16" s="17">
        <v>0</v>
      </c>
    </row>
    <row r="17" spans="2:7" x14ac:dyDescent="0.25">
      <c r="B17" s="4" t="s">
        <v>49</v>
      </c>
      <c r="C17" s="61">
        <v>0</v>
      </c>
      <c r="D17" s="61">
        <v>0</v>
      </c>
      <c r="E17" s="62">
        <v>0</v>
      </c>
      <c r="F17" s="62">
        <v>0</v>
      </c>
      <c r="G17" s="62">
        <v>0</v>
      </c>
    </row>
    <row r="18" spans="2:7" x14ac:dyDescent="0.25">
      <c r="B18" s="4" t="s">
        <v>20</v>
      </c>
      <c r="C18" s="61">
        <v>0</v>
      </c>
      <c r="D18" s="61">
        <v>0</v>
      </c>
      <c r="E18" s="62">
        <v>0</v>
      </c>
      <c r="F18" s="62">
        <v>0</v>
      </c>
      <c r="G18" s="62">
        <v>0</v>
      </c>
    </row>
    <row r="19" spans="2:7" x14ac:dyDescent="0.25">
      <c r="B19" s="13" t="s">
        <v>21</v>
      </c>
      <c r="C19" s="3">
        <v>0</v>
      </c>
      <c r="D19" s="3">
        <v>0</v>
      </c>
      <c r="E19" s="17">
        <v>0</v>
      </c>
      <c r="F19" s="17">
        <v>0</v>
      </c>
      <c r="G19" s="17">
        <v>0</v>
      </c>
    </row>
    <row r="20" spans="2:7" x14ac:dyDescent="0.25">
      <c r="B20" s="14" t="s">
        <v>22</v>
      </c>
      <c r="C20" s="3">
        <v>0</v>
      </c>
      <c r="D20" s="3">
        <v>0</v>
      </c>
      <c r="E20" s="17">
        <v>0</v>
      </c>
      <c r="F20" s="17">
        <v>0</v>
      </c>
      <c r="G20" s="17">
        <v>0</v>
      </c>
    </row>
    <row r="21" spans="2:7" x14ac:dyDescent="0.25">
      <c r="B21" s="4" t="s">
        <v>23</v>
      </c>
      <c r="C21" s="61">
        <v>0</v>
      </c>
      <c r="D21" s="61">
        <v>0</v>
      </c>
      <c r="E21" s="62">
        <v>0</v>
      </c>
      <c r="F21" s="62">
        <v>0</v>
      </c>
      <c r="G21" s="62">
        <v>0</v>
      </c>
    </row>
    <row r="22" spans="2:7" x14ac:dyDescent="0.25">
      <c r="B22" s="15" t="s">
        <v>24</v>
      </c>
      <c r="C22" s="3">
        <v>0</v>
      </c>
      <c r="D22" s="3">
        <v>0</v>
      </c>
      <c r="E22" s="17">
        <v>0</v>
      </c>
      <c r="F22" s="17">
        <v>0</v>
      </c>
      <c r="G22" s="17">
        <v>0</v>
      </c>
    </row>
    <row r="23" spans="2:7" x14ac:dyDescent="0.25">
      <c r="B23" s="4" t="s">
        <v>25</v>
      </c>
      <c r="C23" s="61">
        <v>0</v>
      </c>
      <c r="D23" s="61">
        <v>0</v>
      </c>
      <c r="E23" s="62">
        <v>0</v>
      </c>
      <c r="F23" s="62">
        <v>0</v>
      </c>
      <c r="G23" s="62">
        <v>0</v>
      </c>
    </row>
    <row r="24" spans="2:7" x14ac:dyDescent="0.25">
      <c r="B24" s="15" t="s">
        <v>26</v>
      </c>
      <c r="C24" s="3">
        <v>0</v>
      </c>
      <c r="D24" s="3">
        <v>0</v>
      </c>
      <c r="E24" s="17">
        <v>0</v>
      </c>
      <c r="F24" s="17">
        <v>0</v>
      </c>
      <c r="G24" s="17">
        <v>0</v>
      </c>
    </row>
    <row r="26" spans="2:7" x14ac:dyDescent="0.25">
      <c r="B26" s="19"/>
      <c r="C26" s="19"/>
      <c r="D26" s="19"/>
      <c r="E26" s="19"/>
      <c r="F26" s="19"/>
    </row>
  </sheetData>
  <mergeCells count="1">
    <mergeCell ref="B5:F5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H198"/>
  <sheetViews>
    <sheetView zoomScaleNormal="100" workbookViewId="0">
      <selection activeCell="E6" sqref="E6"/>
    </sheetView>
  </sheetViews>
  <sheetFormatPr defaultRowHeight="15" x14ac:dyDescent="0.25"/>
  <cols>
    <col min="1" max="1" width="5.140625" customWidth="1"/>
    <col min="2" max="3" width="2.7109375" customWidth="1"/>
    <col min="4" max="4" width="44.42578125" customWidth="1"/>
    <col min="5" max="6" width="24.28515625" customWidth="1"/>
    <col min="7" max="7" width="15.7109375" customWidth="1"/>
    <col min="8" max="8" width="24.28515625" customWidth="1"/>
  </cols>
  <sheetData>
    <row r="1" spans="1:8" ht="18" x14ac:dyDescent="0.25">
      <c r="A1" s="76"/>
      <c r="B1" s="76"/>
      <c r="C1" s="76"/>
      <c r="D1" s="76"/>
      <c r="E1" s="76"/>
      <c r="F1" s="76"/>
      <c r="G1" s="77"/>
      <c r="H1" s="77"/>
    </row>
    <row r="2" spans="1:8" ht="18" customHeight="1" x14ac:dyDescent="0.25">
      <c r="A2" s="159" t="s">
        <v>13</v>
      </c>
      <c r="B2" s="159"/>
      <c r="C2" s="159"/>
      <c r="D2" s="159"/>
      <c r="E2" s="159"/>
      <c r="F2" s="159"/>
      <c r="G2" s="159"/>
      <c r="H2" s="95"/>
    </row>
    <row r="3" spans="1:8" ht="18" x14ac:dyDescent="0.25">
      <c r="A3" s="78"/>
      <c r="B3" s="78"/>
      <c r="C3" s="78"/>
      <c r="D3" s="78"/>
      <c r="E3" s="78"/>
      <c r="F3" s="78"/>
      <c r="G3" s="79"/>
      <c r="H3" s="77"/>
    </row>
    <row r="4" spans="1:8" ht="15.75" x14ac:dyDescent="0.25">
      <c r="A4" s="160" t="s">
        <v>57</v>
      </c>
      <c r="B4" s="160"/>
      <c r="C4" s="160"/>
      <c r="D4" s="160"/>
      <c r="E4" s="160"/>
      <c r="F4" s="160"/>
      <c r="G4" s="160"/>
    </row>
    <row r="5" spans="1:8" ht="18" x14ac:dyDescent="0.25">
      <c r="A5" s="78"/>
      <c r="B5" s="78"/>
      <c r="C5" s="78"/>
      <c r="D5" s="78"/>
      <c r="E5" s="78"/>
      <c r="F5" s="78"/>
      <c r="G5" s="79"/>
    </row>
    <row r="6" spans="1:8" ht="25.5" x14ac:dyDescent="0.25">
      <c r="A6" s="161" t="s">
        <v>8</v>
      </c>
      <c r="B6" s="162"/>
      <c r="C6" s="162"/>
      <c r="D6" s="163"/>
      <c r="E6" s="97" t="s">
        <v>182</v>
      </c>
      <c r="F6" s="97" t="s">
        <v>176</v>
      </c>
      <c r="G6" s="97" t="s">
        <v>177</v>
      </c>
    </row>
    <row r="7" spans="1:8" s="96" customFormat="1" ht="11.25" x14ac:dyDescent="0.2">
      <c r="A7" s="164">
        <v>1</v>
      </c>
      <c r="B7" s="165"/>
      <c r="C7" s="165"/>
      <c r="D7" s="166"/>
      <c r="E7" s="98">
        <v>2</v>
      </c>
      <c r="F7" s="98">
        <v>3</v>
      </c>
      <c r="G7" s="98" t="s">
        <v>183</v>
      </c>
    </row>
    <row r="8" spans="1:8" ht="45.75" customHeight="1" x14ac:dyDescent="0.25">
      <c r="A8" s="167" t="s">
        <v>116</v>
      </c>
      <c r="B8" s="168"/>
      <c r="C8" s="169"/>
      <c r="D8" s="80" t="s">
        <v>117</v>
      </c>
      <c r="E8" s="81">
        <v>19035000</v>
      </c>
      <c r="F8" s="82">
        <v>8206712.5</v>
      </c>
      <c r="G8" s="82">
        <v>43.113803519831897</v>
      </c>
    </row>
    <row r="9" spans="1:8" x14ac:dyDescent="0.25">
      <c r="A9" s="157">
        <v>11</v>
      </c>
      <c r="B9" s="157"/>
      <c r="C9" s="157"/>
      <c r="D9" s="83" t="s">
        <v>123</v>
      </c>
      <c r="E9" s="84">
        <v>5524000</v>
      </c>
      <c r="F9" s="85">
        <v>2351436.4300000002</v>
      </c>
      <c r="G9" s="85">
        <v>42.567639934829799</v>
      </c>
    </row>
    <row r="10" spans="1:8" x14ac:dyDescent="0.25">
      <c r="A10" s="157">
        <v>12</v>
      </c>
      <c r="B10" s="157"/>
      <c r="C10" s="157"/>
      <c r="D10" s="83" t="s">
        <v>125</v>
      </c>
      <c r="E10" s="84">
        <v>2016000</v>
      </c>
      <c r="F10" s="85">
        <v>853682.5</v>
      </c>
      <c r="G10" s="85">
        <v>42.345362103174601</v>
      </c>
    </row>
    <row r="11" spans="1:8" x14ac:dyDescent="0.25">
      <c r="A11" s="157">
        <v>31</v>
      </c>
      <c r="B11" s="157"/>
      <c r="C11" s="157"/>
      <c r="D11" s="83" t="s">
        <v>124</v>
      </c>
      <c r="E11" s="84">
        <v>63000</v>
      </c>
      <c r="F11" s="85">
        <v>164057.94</v>
      </c>
      <c r="G11" s="85">
        <v>260.40942857142898</v>
      </c>
    </row>
    <row r="12" spans="1:8" x14ac:dyDescent="0.25">
      <c r="A12" s="157">
        <v>562</v>
      </c>
      <c r="B12" s="157"/>
      <c r="C12" s="157"/>
      <c r="D12" s="83" t="s">
        <v>156</v>
      </c>
      <c r="E12" s="84">
        <v>2443000</v>
      </c>
      <c r="F12" s="85">
        <v>1023438.08</v>
      </c>
      <c r="G12" s="85">
        <v>41.892676217765001</v>
      </c>
    </row>
    <row r="13" spans="1:8" x14ac:dyDescent="0.25">
      <c r="A13" s="157">
        <v>563</v>
      </c>
      <c r="B13" s="157"/>
      <c r="C13" s="157"/>
      <c r="D13" s="83" t="s">
        <v>127</v>
      </c>
      <c r="E13" s="84">
        <v>8382000</v>
      </c>
      <c r="F13" s="85">
        <v>3564427.71</v>
      </c>
      <c r="G13" s="85">
        <v>42.524787759484603</v>
      </c>
    </row>
    <row r="14" spans="1:8" x14ac:dyDescent="0.25">
      <c r="A14" s="157">
        <v>577</v>
      </c>
      <c r="B14" s="157"/>
      <c r="C14" s="157"/>
      <c r="D14" s="83" t="s">
        <v>152</v>
      </c>
      <c r="E14" s="84">
        <v>607000</v>
      </c>
      <c r="F14" s="85">
        <v>249669.84</v>
      </c>
      <c r="G14" s="85">
        <v>41.131769357495898</v>
      </c>
    </row>
    <row r="15" spans="1:8" ht="30" customHeight="1" x14ac:dyDescent="0.25">
      <c r="A15" s="170">
        <v>22</v>
      </c>
      <c r="B15" s="158"/>
      <c r="C15" s="158"/>
      <c r="D15" s="86" t="s">
        <v>128</v>
      </c>
      <c r="E15" s="87">
        <v>19035000</v>
      </c>
      <c r="F15" s="88">
        <v>8206712.5</v>
      </c>
      <c r="G15" s="88">
        <v>43.113803519831897</v>
      </c>
    </row>
    <row r="16" spans="1:8" ht="30" customHeight="1" x14ac:dyDescent="0.25">
      <c r="A16" s="158">
        <v>2210</v>
      </c>
      <c r="B16" s="158"/>
      <c r="C16" s="158"/>
      <c r="D16" s="89" t="s">
        <v>129</v>
      </c>
      <c r="E16" s="87">
        <v>19035000</v>
      </c>
      <c r="F16" s="88">
        <v>8206712.5</v>
      </c>
      <c r="G16" s="88">
        <v>43.113803519831897</v>
      </c>
    </row>
    <row r="17" spans="1:7" ht="38.25" x14ac:dyDescent="0.25">
      <c r="A17" s="158" t="s">
        <v>118</v>
      </c>
      <c r="B17" s="158"/>
      <c r="C17" s="158"/>
      <c r="D17" s="90" t="s">
        <v>130</v>
      </c>
      <c r="E17" s="87">
        <v>5539000</v>
      </c>
      <c r="F17" s="88">
        <v>2361099.2999999998</v>
      </c>
      <c r="G17" s="88">
        <v>42.6268153096227</v>
      </c>
    </row>
    <row r="18" spans="1:7" ht="30" customHeight="1" x14ac:dyDescent="0.25">
      <c r="A18" s="158">
        <v>11</v>
      </c>
      <c r="B18" s="158"/>
      <c r="C18" s="158"/>
      <c r="D18" s="90" t="s">
        <v>123</v>
      </c>
      <c r="E18" s="87">
        <v>5524000</v>
      </c>
      <c r="F18" s="88">
        <v>2351436.4300000002</v>
      </c>
      <c r="G18" s="88">
        <v>42.567639934829799</v>
      </c>
    </row>
    <row r="19" spans="1:7" x14ac:dyDescent="0.25">
      <c r="A19" s="157">
        <v>31</v>
      </c>
      <c r="B19" s="157"/>
      <c r="C19" s="157"/>
      <c r="D19" s="83" t="s">
        <v>5</v>
      </c>
      <c r="E19" s="84">
        <v>4358000</v>
      </c>
      <c r="F19" s="85">
        <v>1866595.02</v>
      </c>
      <c r="G19" s="85">
        <v>42.831459843965099</v>
      </c>
    </row>
    <row r="20" spans="1:7" x14ac:dyDescent="0.25">
      <c r="A20" s="157">
        <v>3111</v>
      </c>
      <c r="B20" s="157"/>
      <c r="C20" s="157"/>
      <c r="D20" s="83" t="s">
        <v>36</v>
      </c>
      <c r="E20" s="91"/>
      <c r="F20" s="92">
        <v>1581328.27</v>
      </c>
      <c r="G20" s="91"/>
    </row>
    <row r="21" spans="1:7" x14ac:dyDescent="0.25">
      <c r="A21" s="157">
        <v>3113</v>
      </c>
      <c r="B21" s="157"/>
      <c r="C21" s="157"/>
      <c r="D21" s="83" t="s">
        <v>71</v>
      </c>
      <c r="E21" s="91"/>
      <c r="F21" s="92">
        <v>8891.2099999999991</v>
      </c>
      <c r="G21" s="91"/>
    </row>
    <row r="22" spans="1:7" x14ac:dyDescent="0.25">
      <c r="A22" s="157">
        <v>3121</v>
      </c>
      <c r="B22" s="157"/>
      <c r="C22" s="157"/>
      <c r="D22" s="83" t="s">
        <v>72</v>
      </c>
      <c r="E22" s="91"/>
      <c r="F22" s="92">
        <v>51091.21</v>
      </c>
      <c r="G22" s="91"/>
    </row>
    <row r="23" spans="1:7" x14ac:dyDescent="0.25">
      <c r="A23" s="157">
        <v>3132</v>
      </c>
      <c r="B23" s="157"/>
      <c r="C23" s="157"/>
      <c r="D23" s="83" t="s">
        <v>74</v>
      </c>
      <c r="E23" s="91"/>
      <c r="F23" s="92">
        <v>225284.33</v>
      </c>
      <c r="G23" s="91"/>
    </row>
    <row r="24" spans="1:7" x14ac:dyDescent="0.25">
      <c r="A24" s="157">
        <v>32</v>
      </c>
      <c r="B24" s="157"/>
      <c r="C24" s="157"/>
      <c r="D24" s="83" t="s">
        <v>15</v>
      </c>
      <c r="E24" s="84">
        <v>1135500</v>
      </c>
      <c r="F24" s="85">
        <v>479268.41</v>
      </c>
      <c r="G24" s="85">
        <v>42.207697930427102</v>
      </c>
    </row>
    <row r="25" spans="1:7" x14ac:dyDescent="0.25">
      <c r="A25" s="157">
        <v>3211</v>
      </c>
      <c r="B25" s="157"/>
      <c r="C25" s="157"/>
      <c r="D25" s="83" t="s">
        <v>38</v>
      </c>
      <c r="E25" s="91"/>
      <c r="F25" s="92">
        <v>63051.76</v>
      </c>
      <c r="G25" s="91"/>
    </row>
    <row r="26" spans="1:7" ht="25.5" x14ac:dyDescent="0.25">
      <c r="A26" s="157">
        <v>3212</v>
      </c>
      <c r="B26" s="157"/>
      <c r="C26" s="157"/>
      <c r="D26" s="83" t="s">
        <v>75</v>
      </c>
      <c r="E26" s="91"/>
      <c r="F26" s="92">
        <v>35660.089999999997</v>
      </c>
      <c r="G26" s="91"/>
    </row>
    <row r="27" spans="1:7" x14ac:dyDescent="0.25">
      <c r="A27" s="157">
        <v>3213</v>
      </c>
      <c r="B27" s="157"/>
      <c r="C27" s="157"/>
      <c r="D27" s="83" t="s">
        <v>76</v>
      </c>
      <c r="E27" s="91"/>
      <c r="F27" s="92">
        <v>7256.83</v>
      </c>
      <c r="G27" s="91"/>
    </row>
    <row r="28" spans="1:7" x14ac:dyDescent="0.25">
      <c r="A28" s="157">
        <v>3221</v>
      </c>
      <c r="B28" s="157"/>
      <c r="C28" s="157"/>
      <c r="D28" s="83" t="s">
        <v>78</v>
      </c>
      <c r="E28" s="91"/>
      <c r="F28" s="92">
        <v>22535.32</v>
      </c>
      <c r="G28" s="91"/>
    </row>
    <row r="29" spans="1:7" x14ac:dyDescent="0.25">
      <c r="A29" s="157">
        <v>3223</v>
      </c>
      <c r="B29" s="157"/>
      <c r="C29" s="157"/>
      <c r="D29" s="83" t="s">
        <v>80</v>
      </c>
      <c r="E29" s="91"/>
      <c r="F29" s="92">
        <v>10109.65</v>
      </c>
      <c r="G29" s="91"/>
    </row>
    <row r="30" spans="1:7" x14ac:dyDescent="0.25">
      <c r="A30" s="157">
        <v>3225</v>
      </c>
      <c r="B30" s="157"/>
      <c r="C30" s="157"/>
      <c r="D30" s="83" t="s">
        <v>81</v>
      </c>
      <c r="E30" s="91"/>
      <c r="F30" s="92">
        <v>1576.4</v>
      </c>
      <c r="G30" s="91"/>
    </row>
    <row r="31" spans="1:7" x14ac:dyDescent="0.25">
      <c r="A31" s="157">
        <v>3227</v>
      </c>
      <c r="B31" s="157"/>
      <c r="C31" s="157"/>
      <c r="D31" s="83" t="s">
        <v>82</v>
      </c>
      <c r="E31" s="91"/>
      <c r="F31" s="92">
        <v>552.84</v>
      </c>
      <c r="G31" s="91"/>
    </row>
    <row r="32" spans="1:7" x14ac:dyDescent="0.25">
      <c r="A32" s="157">
        <v>3231</v>
      </c>
      <c r="B32" s="157"/>
      <c r="C32" s="157"/>
      <c r="D32" s="83" t="s">
        <v>84</v>
      </c>
      <c r="E32" s="91"/>
      <c r="F32" s="92">
        <v>17646.849999999999</v>
      </c>
      <c r="G32" s="91"/>
    </row>
    <row r="33" spans="1:7" x14ac:dyDescent="0.25">
      <c r="A33" s="157">
        <v>3232</v>
      </c>
      <c r="B33" s="157"/>
      <c r="C33" s="157"/>
      <c r="D33" s="83" t="s">
        <v>85</v>
      </c>
      <c r="E33" s="91"/>
      <c r="F33" s="92">
        <v>2450.8000000000002</v>
      </c>
      <c r="G33" s="91"/>
    </row>
    <row r="34" spans="1:7" x14ac:dyDescent="0.25">
      <c r="A34" s="157">
        <v>3233</v>
      </c>
      <c r="B34" s="157"/>
      <c r="C34" s="157"/>
      <c r="D34" s="83" t="s">
        <v>86</v>
      </c>
      <c r="E34" s="91"/>
      <c r="F34" s="92">
        <v>995.4</v>
      </c>
      <c r="G34" s="91"/>
    </row>
    <row r="35" spans="1:7" x14ac:dyDescent="0.25">
      <c r="A35" s="157">
        <v>3234</v>
      </c>
      <c r="B35" s="157"/>
      <c r="C35" s="157"/>
      <c r="D35" s="83" t="s">
        <v>87</v>
      </c>
      <c r="E35" s="91"/>
      <c r="F35" s="92">
        <v>61444.52</v>
      </c>
      <c r="G35" s="91"/>
    </row>
    <row r="36" spans="1:7" x14ac:dyDescent="0.25">
      <c r="A36" s="157">
        <v>3235</v>
      </c>
      <c r="B36" s="157"/>
      <c r="C36" s="157"/>
      <c r="D36" s="83" t="s">
        <v>88</v>
      </c>
      <c r="E36" s="91"/>
      <c r="F36" s="92">
        <v>179037.57</v>
      </c>
      <c r="G36" s="91"/>
    </row>
    <row r="37" spans="1:7" x14ac:dyDescent="0.25">
      <c r="A37" s="157">
        <v>3236</v>
      </c>
      <c r="B37" s="157"/>
      <c r="C37" s="157"/>
      <c r="D37" s="83" t="s">
        <v>89</v>
      </c>
      <c r="E37" s="91"/>
      <c r="F37" s="92">
        <v>1087.82</v>
      </c>
      <c r="G37" s="91"/>
    </row>
    <row r="38" spans="1:7" x14ac:dyDescent="0.25">
      <c r="A38" s="157">
        <v>3237</v>
      </c>
      <c r="B38" s="157"/>
      <c r="C38" s="157"/>
      <c r="D38" s="83" t="s">
        <v>90</v>
      </c>
      <c r="E38" s="91"/>
      <c r="F38" s="92">
        <v>36854.230000000003</v>
      </c>
      <c r="G38" s="91"/>
    </row>
    <row r="39" spans="1:7" x14ac:dyDescent="0.25">
      <c r="A39" s="157">
        <v>3238</v>
      </c>
      <c r="B39" s="157"/>
      <c r="C39" s="157"/>
      <c r="D39" s="83" t="s">
        <v>91</v>
      </c>
      <c r="E39" s="91"/>
      <c r="F39" s="92">
        <v>8552.2000000000007</v>
      </c>
      <c r="G39" s="91"/>
    </row>
    <row r="40" spans="1:7" x14ac:dyDescent="0.25">
      <c r="A40" s="157">
        <v>3239</v>
      </c>
      <c r="B40" s="157"/>
      <c r="C40" s="157"/>
      <c r="D40" s="83" t="s">
        <v>92</v>
      </c>
      <c r="E40" s="91"/>
      <c r="F40" s="92">
        <v>14210.71</v>
      </c>
      <c r="G40" s="91"/>
    </row>
    <row r="41" spans="1:7" ht="25.5" x14ac:dyDescent="0.25">
      <c r="A41" s="157">
        <v>3291</v>
      </c>
      <c r="B41" s="157"/>
      <c r="C41" s="157"/>
      <c r="D41" s="83" t="s">
        <v>95</v>
      </c>
      <c r="E41" s="91"/>
      <c r="F41" s="92">
        <v>142.68</v>
      </c>
      <c r="G41" s="91"/>
    </row>
    <row r="42" spans="1:7" x14ac:dyDescent="0.25">
      <c r="A42" s="157">
        <v>3293</v>
      </c>
      <c r="B42" s="157"/>
      <c r="C42" s="157"/>
      <c r="D42" s="83" t="s">
        <v>96</v>
      </c>
      <c r="E42" s="91"/>
      <c r="F42" s="92">
        <v>1088.1500000000001</v>
      </c>
      <c r="G42" s="91"/>
    </row>
    <row r="43" spans="1:7" x14ac:dyDescent="0.25">
      <c r="A43" s="157">
        <v>3294</v>
      </c>
      <c r="B43" s="157"/>
      <c r="C43" s="157"/>
      <c r="D43" s="83" t="s">
        <v>97</v>
      </c>
      <c r="E43" s="91"/>
      <c r="F43" s="92">
        <v>50</v>
      </c>
      <c r="G43" s="91"/>
    </row>
    <row r="44" spans="1:7" x14ac:dyDescent="0.25">
      <c r="A44" s="157">
        <v>3295</v>
      </c>
      <c r="B44" s="157"/>
      <c r="C44" s="157"/>
      <c r="D44" s="83" t="s">
        <v>98</v>
      </c>
      <c r="E44" s="91"/>
      <c r="F44" s="92">
        <v>6965.01</v>
      </c>
      <c r="G44" s="91"/>
    </row>
    <row r="45" spans="1:7" x14ac:dyDescent="0.25">
      <c r="A45" s="157">
        <v>3299</v>
      </c>
      <c r="B45" s="157"/>
      <c r="C45" s="157"/>
      <c r="D45" s="83" t="s">
        <v>94</v>
      </c>
      <c r="E45" s="91"/>
      <c r="F45" s="92">
        <v>7999.58</v>
      </c>
      <c r="G45" s="91"/>
    </row>
    <row r="46" spans="1:7" x14ac:dyDescent="0.25">
      <c r="A46" s="157">
        <v>34</v>
      </c>
      <c r="B46" s="157"/>
      <c r="C46" s="157"/>
      <c r="D46" s="83" t="s">
        <v>99</v>
      </c>
      <c r="E46" s="84">
        <v>2000</v>
      </c>
      <c r="F46" s="85">
        <v>12.33</v>
      </c>
      <c r="G46" s="85">
        <v>0.61650000000000005</v>
      </c>
    </row>
    <row r="47" spans="1:7" x14ac:dyDescent="0.25">
      <c r="A47" s="157">
        <v>3433</v>
      </c>
      <c r="B47" s="157"/>
      <c r="C47" s="157"/>
      <c r="D47" s="83" t="s">
        <v>101</v>
      </c>
      <c r="E47" s="91"/>
      <c r="F47" s="92">
        <v>12.33</v>
      </c>
      <c r="G47" s="91"/>
    </row>
    <row r="48" spans="1:7" ht="25.5" x14ac:dyDescent="0.25">
      <c r="A48" s="157">
        <v>41</v>
      </c>
      <c r="B48" s="157"/>
      <c r="C48" s="157"/>
      <c r="D48" s="83" t="s">
        <v>7</v>
      </c>
      <c r="E48" s="84">
        <v>4000</v>
      </c>
      <c r="F48" s="85">
        <v>536.49</v>
      </c>
      <c r="G48" s="85">
        <v>13.41225</v>
      </c>
    </row>
    <row r="49" spans="1:7" x14ac:dyDescent="0.25">
      <c r="A49" s="157">
        <v>4123</v>
      </c>
      <c r="B49" s="157"/>
      <c r="C49" s="157"/>
      <c r="D49" s="83" t="s">
        <v>106</v>
      </c>
      <c r="E49" s="91"/>
      <c r="F49" s="92">
        <v>536.49</v>
      </c>
      <c r="G49" s="91"/>
    </row>
    <row r="50" spans="1:7" x14ac:dyDescent="0.25">
      <c r="A50" s="157">
        <v>42</v>
      </c>
      <c r="B50" s="157"/>
      <c r="C50" s="157"/>
      <c r="D50" s="83" t="s">
        <v>107</v>
      </c>
      <c r="E50" s="84">
        <v>24500</v>
      </c>
      <c r="F50" s="85">
        <v>5024.18</v>
      </c>
      <c r="G50" s="85">
        <v>20.5068571428571</v>
      </c>
    </row>
    <row r="51" spans="1:7" x14ac:dyDescent="0.25">
      <c r="A51" s="157">
        <v>4221</v>
      </c>
      <c r="B51" s="157"/>
      <c r="C51" s="157"/>
      <c r="D51" s="83" t="s">
        <v>109</v>
      </c>
      <c r="E51" s="91"/>
      <c r="F51" s="92">
        <v>3817.18</v>
      </c>
      <c r="G51" s="91"/>
    </row>
    <row r="52" spans="1:7" x14ac:dyDescent="0.25">
      <c r="A52" s="157">
        <v>4222</v>
      </c>
      <c r="B52" s="157"/>
      <c r="C52" s="157"/>
      <c r="D52" s="83" t="s">
        <v>110</v>
      </c>
      <c r="E52" s="91"/>
      <c r="F52" s="92">
        <v>1207</v>
      </c>
      <c r="G52" s="91"/>
    </row>
    <row r="53" spans="1:7" x14ac:dyDescent="0.25">
      <c r="A53" s="158">
        <v>31</v>
      </c>
      <c r="B53" s="158"/>
      <c r="C53" s="158"/>
      <c r="D53" s="90" t="s">
        <v>124</v>
      </c>
      <c r="E53" s="87">
        <v>15000</v>
      </c>
      <c r="F53" s="88">
        <v>9662.8700000000008</v>
      </c>
      <c r="G53" s="88">
        <v>64.419133333333306</v>
      </c>
    </row>
    <row r="54" spans="1:7" x14ac:dyDescent="0.25">
      <c r="A54" s="157">
        <v>32</v>
      </c>
      <c r="B54" s="157"/>
      <c r="C54" s="157"/>
      <c r="D54" s="83" t="s">
        <v>15</v>
      </c>
      <c r="E54" s="84">
        <v>15000</v>
      </c>
      <c r="F54" s="85">
        <v>7275.37</v>
      </c>
      <c r="G54" s="85">
        <v>48.502466666666699</v>
      </c>
    </row>
    <row r="55" spans="1:7" x14ac:dyDescent="0.25">
      <c r="A55" s="157">
        <v>3222</v>
      </c>
      <c r="B55" s="157"/>
      <c r="C55" s="157"/>
      <c r="D55" s="83" t="s">
        <v>79</v>
      </c>
      <c r="E55" s="91"/>
      <c r="F55" s="92">
        <v>7275.37</v>
      </c>
      <c r="G55" s="91"/>
    </row>
    <row r="56" spans="1:7" x14ac:dyDescent="0.25">
      <c r="A56" s="157">
        <v>42</v>
      </c>
      <c r="B56" s="157"/>
      <c r="C56" s="157"/>
      <c r="D56" s="83" t="s">
        <v>107</v>
      </c>
      <c r="E56" s="93"/>
      <c r="F56" s="85">
        <v>2387.5</v>
      </c>
      <c r="G56" s="93"/>
    </row>
    <row r="57" spans="1:7" x14ac:dyDescent="0.25">
      <c r="A57" s="157">
        <v>4227</v>
      </c>
      <c r="B57" s="157"/>
      <c r="C57" s="157"/>
      <c r="D57" s="83" t="s">
        <v>146</v>
      </c>
      <c r="E57" s="91"/>
      <c r="F57" s="92">
        <v>2387.5</v>
      </c>
      <c r="G57" s="91"/>
    </row>
    <row r="58" spans="1:7" ht="25.5" x14ac:dyDescent="0.25">
      <c r="A58" s="158" t="s">
        <v>119</v>
      </c>
      <c r="B58" s="158"/>
      <c r="C58" s="158"/>
      <c r="D58" s="90" t="s">
        <v>147</v>
      </c>
      <c r="E58" s="87">
        <v>8552000</v>
      </c>
      <c r="F58" s="88">
        <v>3679418.29</v>
      </c>
      <c r="G58" s="88">
        <v>43.024067937324602</v>
      </c>
    </row>
    <row r="59" spans="1:7" x14ac:dyDescent="0.25">
      <c r="A59" s="158">
        <v>12</v>
      </c>
      <c r="B59" s="158"/>
      <c r="C59" s="158"/>
      <c r="D59" s="90" t="s">
        <v>125</v>
      </c>
      <c r="E59" s="87">
        <v>1281000</v>
      </c>
      <c r="F59" s="88">
        <v>551912.54</v>
      </c>
      <c r="G59" s="88">
        <v>43.084507416081202</v>
      </c>
    </row>
    <row r="60" spans="1:7" x14ac:dyDescent="0.25">
      <c r="A60" s="157">
        <v>31</v>
      </c>
      <c r="B60" s="157"/>
      <c r="C60" s="157"/>
      <c r="D60" s="83" t="s">
        <v>5</v>
      </c>
      <c r="E60" s="84">
        <v>1008500</v>
      </c>
      <c r="F60" s="85">
        <v>451933</v>
      </c>
      <c r="G60" s="85">
        <v>44.812394645513102</v>
      </c>
    </row>
    <row r="61" spans="1:7" x14ac:dyDescent="0.25">
      <c r="A61" s="157">
        <v>3111</v>
      </c>
      <c r="B61" s="157"/>
      <c r="C61" s="157"/>
      <c r="D61" s="83" t="s">
        <v>36</v>
      </c>
      <c r="E61" s="91"/>
      <c r="F61" s="92">
        <v>373478.27</v>
      </c>
      <c r="G61" s="91"/>
    </row>
    <row r="62" spans="1:7" x14ac:dyDescent="0.25">
      <c r="A62" s="157">
        <v>3113</v>
      </c>
      <c r="B62" s="157"/>
      <c r="C62" s="157"/>
      <c r="D62" s="83" t="s">
        <v>71</v>
      </c>
      <c r="E62" s="91"/>
      <c r="F62" s="92">
        <v>2786.71</v>
      </c>
      <c r="G62" s="91"/>
    </row>
    <row r="63" spans="1:7" x14ac:dyDescent="0.25">
      <c r="A63" s="157">
        <v>3121</v>
      </c>
      <c r="B63" s="157"/>
      <c r="C63" s="157"/>
      <c r="D63" s="83" t="s">
        <v>72</v>
      </c>
      <c r="E63" s="91"/>
      <c r="F63" s="92">
        <v>22050</v>
      </c>
      <c r="G63" s="91"/>
    </row>
    <row r="64" spans="1:7" x14ac:dyDescent="0.25">
      <c r="A64" s="157">
        <v>3132</v>
      </c>
      <c r="B64" s="157"/>
      <c r="C64" s="157"/>
      <c r="D64" s="83" t="s">
        <v>74</v>
      </c>
      <c r="E64" s="91"/>
      <c r="F64" s="92">
        <v>53618.02</v>
      </c>
      <c r="G64" s="91"/>
    </row>
    <row r="65" spans="1:7" x14ac:dyDescent="0.25">
      <c r="A65" s="157">
        <v>32</v>
      </c>
      <c r="B65" s="157"/>
      <c r="C65" s="157"/>
      <c r="D65" s="83" t="s">
        <v>15</v>
      </c>
      <c r="E65" s="84">
        <v>253500</v>
      </c>
      <c r="F65" s="85">
        <v>98664.08</v>
      </c>
      <c r="G65" s="85">
        <v>38.920741617357002</v>
      </c>
    </row>
    <row r="66" spans="1:7" x14ac:dyDescent="0.25">
      <c r="A66" s="157">
        <v>3211</v>
      </c>
      <c r="B66" s="157"/>
      <c r="C66" s="157"/>
      <c r="D66" s="83" t="s">
        <v>38</v>
      </c>
      <c r="E66" s="91"/>
      <c r="F66" s="92">
        <v>1373.51</v>
      </c>
      <c r="G66" s="91"/>
    </row>
    <row r="67" spans="1:7" ht="25.5" x14ac:dyDescent="0.25">
      <c r="A67" s="157">
        <v>3212</v>
      </c>
      <c r="B67" s="157"/>
      <c r="C67" s="157"/>
      <c r="D67" s="83" t="s">
        <v>75</v>
      </c>
      <c r="E67" s="91"/>
      <c r="F67" s="92">
        <v>13215.84</v>
      </c>
      <c r="G67" s="91"/>
    </row>
    <row r="68" spans="1:7" x14ac:dyDescent="0.25">
      <c r="A68" s="157">
        <v>3213</v>
      </c>
      <c r="B68" s="157"/>
      <c r="C68" s="157"/>
      <c r="D68" s="83" t="s">
        <v>76</v>
      </c>
      <c r="E68" s="91"/>
      <c r="F68" s="92">
        <v>1891.6</v>
      </c>
      <c r="G68" s="91"/>
    </row>
    <row r="69" spans="1:7" x14ac:dyDescent="0.25">
      <c r="A69" s="157">
        <v>3221</v>
      </c>
      <c r="B69" s="157"/>
      <c r="C69" s="157"/>
      <c r="D69" s="83" t="s">
        <v>78</v>
      </c>
      <c r="E69" s="91"/>
      <c r="F69" s="92">
        <v>2898.15</v>
      </c>
      <c r="G69" s="91"/>
    </row>
    <row r="70" spans="1:7" x14ac:dyDescent="0.25">
      <c r="A70" s="157">
        <v>3223</v>
      </c>
      <c r="B70" s="157"/>
      <c r="C70" s="157"/>
      <c r="D70" s="83" t="s">
        <v>80</v>
      </c>
      <c r="E70" s="91"/>
      <c r="F70" s="92">
        <v>5324</v>
      </c>
      <c r="G70" s="91"/>
    </row>
    <row r="71" spans="1:7" x14ac:dyDescent="0.25">
      <c r="A71" s="157">
        <v>3231</v>
      </c>
      <c r="B71" s="157"/>
      <c r="C71" s="157"/>
      <c r="D71" s="83" t="s">
        <v>84</v>
      </c>
      <c r="E71" s="91"/>
      <c r="F71" s="92">
        <v>2546.12</v>
      </c>
      <c r="G71" s="91"/>
    </row>
    <row r="72" spans="1:7" x14ac:dyDescent="0.25">
      <c r="A72" s="157">
        <v>3233</v>
      </c>
      <c r="B72" s="157"/>
      <c r="C72" s="157"/>
      <c r="D72" s="83" t="s">
        <v>86</v>
      </c>
      <c r="E72" s="91"/>
      <c r="F72" s="92">
        <v>1717.34</v>
      </c>
      <c r="G72" s="91"/>
    </row>
    <row r="73" spans="1:7" x14ac:dyDescent="0.25">
      <c r="A73" s="157">
        <v>3234</v>
      </c>
      <c r="B73" s="157"/>
      <c r="C73" s="157"/>
      <c r="D73" s="83" t="s">
        <v>87</v>
      </c>
      <c r="E73" s="91"/>
      <c r="F73" s="92">
        <v>13975.98</v>
      </c>
      <c r="G73" s="91"/>
    </row>
    <row r="74" spans="1:7" x14ac:dyDescent="0.25">
      <c r="A74" s="157">
        <v>3235</v>
      </c>
      <c r="B74" s="157"/>
      <c r="C74" s="157"/>
      <c r="D74" s="83" t="s">
        <v>88</v>
      </c>
      <c r="E74" s="91"/>
      <c r="F74" s="92">
        <v>45843.62</v>
      </c>
      <c r="G74" s="91"/>
    </row>
    <row r="75" spans="1:7" x14ac:dyDescent="0.25">
      <c r="A75" s="157">
        <v>3237</v>
      </c>
      <c r="B75" s="157"/>
      <c r="C75" s="157"/>
      <c r="D75" s="83" t="s">
        <v>90</v>
      </c>
      <c r="E75" s="91"/>
      <c r="F75" s="92">
        <v>3663.25</v>
      </c>
      <c r="G75" s="91"/>
    </row>
    <row r="76" spans="1:7" x14ac:dyDescent="0.25">
      <c r="A76" s="157">
        <v>3238</v>
      </c>
      <c r="B76" s="157"/>
      <c r="C76" s="157"/>
      <c r="D76" s="83" t="s">
        <v>91</v>
      </c>
      <c r="E76" s="91"/>
      <c r="F76" s="92">
        <v>2853.64</v>
      </c>
      <c r="G76" s="91"/>
    </row>
    <row r="77" spans="1:7" x14ac:dyDescent="0.25">
      <c r="A77" s="157">
        <v>3239</v>
      </c>
      <c r="B77" s="157"/>
      <c r="C77" s="157"/>
      <c r="D77" s="83" t="s">
        <v>92</v>
      </c>
      <c r="E77" s="91"/>
      <c r="F77" s="92">
        <v>2802.13</v>
      </c>
      <c r="G77" s="91"/>
    </row>
    <row r="78" spans="1:7" x14ac:dyDescent="0.25">
      <c r="A78" s="157">
        <v>3293</v>
      </c>
      <c r="B78" s="157"/>
      <c r="C78" s="157"/>
      <c r="D78" s="83" t="s">
        <v>96</v>
      </c>
      <c r="E78" s="91"/>
      <c r="F78" s="92">
        <v>558.9</v>
      </c>
      <c r="G78" s="91"/>
    </row>
    <row r="79" spans="1:7" ht="25.5" x14ac:dyDescent="0.25">
      <c r="A79" s="157">
        <v>37</v>
      </c>
      <c r="B79" s="157"/>
      <c r="C79" s="157"/>
      <c r="D79" s="83" t="s">
        <v>102</v>
      </c>
      <c r="E79" s="84">
        <v>6000</v>
      </c>
      <c r="F79" s="85">
        <v>1.9</v>
      </c>
      <c r="G79" s="85">
        <v>3.166666666667E-2</v>
      </c>
    </row>
    <row r="80" spans="1:7" x14ac:dyDescent="0.25">
      <c r="A80" s="157">
        <v>3721</v>
      </c>
      <c r="B80" s="157"/>
      <c r="C80" s="157"/>
      <c r="D80" s="83" t="s">
        <v>104</v>
      </c>
      <c r="E80" s="91"/>
      <c r="F80" s="92">
        <v>1.9</v>
      </c>
      <c r="G80" s="91"/>
    </row>
    <row r="81" spans="1:7" ht="25.5" x14ac:dyDescent="0.25">
      <c r="A81" s="157">
        <v>41</v>
      </c>
      <c r="B81" s="157"/>
      <c r="C81" s="157"/>
      <c r="D81" s="83" t="s">
        <v>7</v>
      </c>
      <c r="E81" s="84">
        <v>1000</v>
      </c>
      <c r="F81" s="85">
        <v>141.52000000000001</v>
      </c>
      <c r="G81" s="85">
        <v>14.151999999999999</v>
      </c>
    </row>
    <row r="82" spans="1:7" x14ac:dyDescent="0.25">
      <c r="A82" s="157">
        <v>4123</v>
      </c>
      <c r="B82" s="157"/>
      <c r="C82" s="157"/>
      <c r="D82" s="83" t="s">
        <v>106</v>
      </c>
      <c r="E82" s="91"/>
      <c r="F82" s="92">
        <v>141.52000000000001</v>
      </c>
      <c r="G82" s="91"/>
    </row>
    <row r="83" spans="1:7" x14ac:dyDescent="0.25">
      <c r="A83" s="157">
        <v>42</v>
      </c>
      <c r="B83" s="157"/>
      <c r="C83" s="157"/>
      <c r="D83" s="83" t="s">
        <v>107</v>
      </c>
      <c r="E83" s="84">
        <v>12000</v>
      </c>
      <c r="F83" s="85">
        <v>1172.04</v>
      </c>
      <c r="G83" s="85">
        <v>9.7669999999999995</v>
      </c>
    </row>
    <row r="84" spans="1:7" x14ac:dyDescent="0.25">
      <c r="A84" s="157">
        <v>4221</v>
      </c>
      <c r="B84" s="157"/>
      <c r="C84" s="157"/>
      <c r="D84" s="83" t="s">
        <v>109</v>
      </c>
      <c r="E84" s="91"/>
      <c r="F84" s="92">
        <v>1172.04</v>
      </c>
      <c r="G84" s="91"/>
    </row>
    <row r="85" spans="1:7" x14ac:dyDescent="0.25">
      <c r="A85" s="158">
        <v>563</v>
      </c>
      <c r="B85" s="158"/>
      <c r="C85" s="158"/>
      <c r="D85" s="90" t="s">
        <v>127</v>
      </c>
      <c r="E85" s="87">
        <v>7271000</v>
      </c>
      <c r="F85" s="88">
        <v>3127505.75</v>
      </c>
      <c r="G85" s="88">
        <v>43.013419749690499</v>
      </c>
    </row>
    <row r="86" spans="1:7" x14ac:dyDescent="0.25">
      <c r="A86" s="157">
        <v>31</v>
      </c>
      <c r="B86" s="157"/>
      <c r="C86" s="157"/>
      <c r="D86" s="83" t="s">
        <v>5</v>
      </c>
      <c r="E86" s="84">
        <v>5730500</v>
      </c>
      <c r="F86" s="85">
        <v>2560953.58</v>
      </c>
      <c r="G86" s="85">
        <v>44.689880115173203</v>
      </c>
    </row>
    <row r="87" spans="1:7" x14ac:dyDescent="0.25">
      <c r="A87" s="157">
        <v>3111</v>
      </c>
      <c r="B87" s="157"/>
      <c r="C87" s="157"/>
      <c r="D87" s="83" t="s">
        <v>36</v>
      </c>
      <c r="E87" s="91"/>
      <c r="F87" s="92">
        <v>2116376.81</v>
      </c>
      <c r="G87" s="91"/>
    </row>
    <row r="88" spans="1:7" x14ac:dyDescent="0.25">
      <c r="A88" s="157">
        <v>3113</v>
      </c>
      <c r="B88" s="157"/>
      <c r="C88" s="157"/>
      <c r="D88" s="83" t="s">
        <v>71</v>
      </c>
      <c r="E88" s="91"/>
      <c r="F88" s="92">
        <v>15791.33</v>
      </c>
      <c r="G88" s="91"/>
    </row>
    <row r="89" spans="1:7" x14ac:dyDescent="0.25">
      <c r="A89" s="157">
        <v>3121</v>
      </c>
      <c r="B89" s="157"/>
      <c r="C89" s="157"/>
      <c r="D89" s="83" t="s">
        <v>72</v>
      </c>
      <c r="E89" s="91"/>
      <c r="F89" s="92">
        <v>124950</v>
      </c>
      <c r="G89" s="91"/>
    </row>
    <row r="90" spans="1:7" x14ac:dyDescent="0.25">
      <c r="A90" s="157">
        <v>3132</v>
      </c>
      <c r="B90" s="157"/>
      <c r="C90" s="157"/>
      <c r="D90" s="83" t="s">
        <v>74</v>
      </c>
      <c r="E90" s="91"/>
      <c r="F90" s="92">
        <v>303835.44</v>
      </c>
      <c r="G90" s="91"/>
    </row>
    <row r="91" spans="1:7" x14ac:dyDescent="0.25">
      <c r="A91" s="157">
        <v>32</v>
      </c>
      <c r="B91" s="157"/>
      <c r="C91" s="157"/>
      <c r="D91" s="83" t="s">
        <v>15</v>
      </c>
      <c r="E91" s="84">
        <v>1438000</v>
      </c>
      <c r="F91" s="85">
        <v>559097.96</v>
      </c>
      <c r="G91" s="85">
        <v>38.880247566064</v>
      </c>
    </row>
    <row r="92" spans="1:7" x14ac:dyDescent="0.25">
      <c r="A92" s="157">
        <v>3211</v>
      </c>
      <c r="B92" s="157"/>
      <c r="C92" s="157"/>
      <c r="D92" s="83" t="s">
        <v>38</v>
      </c>
      <c r="E92" s="91"/>
      <c r="F92" s="92">
        <v>7783.18</v>
      </c>
      <c r="G92" s="91"/>
    </row>
    <row r="93" spans="1:7" ht="25.5" x14ac:dyDescent="0.25">
      <c r="A93" s="157">
        <v>3212</v>
      </c>
      <c r="B93" s="157"/>
      <c r="C93" s="157"/>
      <c r="D93" s="83" t="s">
        <v>75</v>
      </c>
      <c r="E93" s="91"/>
      <c r="F93" s="92">
        <v>74889.850000000006</v>
      </c>
      <c r="G93" s="91"/>
    </row>
    <row r="94" spans="1:7" x14ac:dyDescent="0.25">
      <c r="A94" s="157">
        <v>3213</v>
      </c>
      <c r="B94" s="157"/>
      <c r="C94" s="157"/>
      <c r="D94" s="83" t="s">
        <v>76</v>
      </c>
      <c r="E94" s="91"/>
      <c r="F94" s="92">
        <v>10719.03</v>
      </c>
      <c r="G94" s="91"/>
    </row>
    <row r="95" spans="1:7" x14ac:dyDescent="0.25">
      <c r="A95" s="157">
        <v>3221</v>
      </c>
      <c r="B95" s="157"/>
      <c r="C95" s="157"/>
      <c r="D95" s="83" t="s">
        <v>78</v>
      </c>
      <c r="E95" s="91"/>
      <c r="F95" s="92">
        <v>16422.830000000002</v>
      </c>
      <c r="G95" s="91"/>
    </row>
    <row r="96" spans="1:7" x14ac:dyDescent="0.25">
      <c r="A96" s="157">
        <v>3223</v>
      </c>
      <c r="B96" s="157"/>
      <c r="C96" s="157"/>
      <c r="D96" s="83" t="s">
        <v>80</v>
      </c>
      <c r="E96" s="91"/>
      <c r="F96" s="92">
        <v>30169.360000000001</v>
      </c>
      <c r="G96" s="91"/>
    </row>
    <row r="97" spans="1:7" x14ac:dyDescent="0.25">
      <c r="A97" s="157">
        <v>3231</v>
      </c>
      <c r="B97" s="157"/>
      <c r="C97" s="157"/>
      <c r="D97" s="83" t="s">
        <v>84</v>
      </c>
      <c r="E97" s="91"/>
      <c r="F97" s="92">
        <v>14428.1</v>
      </c>
      <c r="G97" s="91"/>
    </row>
    <row r="98" spans="1:7" x14ac:dyDescent="0.25">
      <c r="A98" s="157">
        <v>3233</v>
      </c>
      <c r="B98" s="157"/>
      <c r="C98" s="157"/>
      <c r="D98" s="83" t="s">
        <v>86</v>
      </c>
      <c r="E98" s="91"/>
      <c r="F98" s="92">
        <v>9731.5400000000009</v>
      </c>
      <c r="G98" s="91"/>
    </row>
    <row r="99" spans="1:7" x14ac:dyDescent="0.25">
      <c r="A99" s="157">
        <v>3234</v>
      </c>
      <c r="B99" s="157"/>
      <c r="C99" s="157"/>
      <c r="D99" s="83" t="s">
        <v>87</v>
      </c>
      <c r="E99" s="91"/>
      <c r="F99" s="92">
        <v>79197.119999999995</v>
      </c>
      <c r="G99" s="91"/>
    </row>
    <row r="100" spans="1:7" x14ac:dyDescent="0.25">
      <c r="A100" s="157">
        <v>3235</v>
      </c>
      <c r="B100" s="157"/>
      <c r="C100" s="157"/>
      <c r="D100" s="83" t="s">
        <v>88</v>
      </c>
      <c r="E100" s="91"/>
      <c r="F100" s="92">
        <v>259782.21</v>
      </c>
      <c r="G100" s="91"/>
    </row>
    <row r="101" spans="1:7" x14ac:dyDescent="0.25">
      <c r="A101" s="157">
        <v>3237</v>
      </c>
      <c r="B101" s="157"/>
      <c r="C101" s="157"/>
      <c r="D101" s="83" t="s">
        <v>90</v>
      </c>
      <c r="E101" s="91"/>
      <c r="F101" s="92">
        <v>20758.43</v>
      </c>
      <c r="G101" s="91"/>
    </row>
    <row r="102" spans="1:7" x14ac:dyDescent="0.25">
      <c r="A102" s="157">
        <v>3238</v>
      </c>
      <c r="B102" s="157"/>
      <c r="C102" s="157"/>
      <c r="D102" s="83" t="s">
        <v>91</v>
      </c>
      <c r="E102" s="91"/>
      <c r="F102" s="92">
        <v>16170.6</v>
      </c>
      <c r="G102" s="91"/>
    </row>
    <row r="103" spans="1:7" x14ac:dyDescent="0.25">
      <c r="A103" s="157">
        <v>3239</v>
      </c>
      <c r="B103" s="157"/>
      <c r="C103" s="157"/>
      <c r="D103" s="83" t="s">
        <v>92</v>
      </c>
      <c r="E103" s="91"/>
      <c r="F103" s="92">
        <v>15878.55</v>
      </c>
      <c r="G103" s="91"/>
    </row>
    <row r="104" spans="1:7" x14ac:dyDescent="0.25">
      <c r="A104" s="157">
        <v>3293</v>
      </c>
      <c r="B104" s="157"/>
      <c r="C104" s="157"/>
      <c r="D104" s="83" t="s">
        <v>96</v>
      </c>
      <c r="E104" s="91"/>
      <c r="F104" s="92">
        <v>3167.16</v>
      </c>
      <c r="G104" s="91"/>
    </row>
    <row r="105" spans="1:7" ht="25.5" x14ac:dyDescent="0.25">
      <c r="A105" s="157">
        <v>37</v>
      </c>
      <c r="B105" s="157"/>
      <c r="C105" s="157"/>
      <c r="D105" s="83" t="s">
        <v>102</v>
      </c>
      <c r="E105" s="84">
        <v>34000</v>
      </c>
      <c r="F105" s="85">
        <v>10.74</v>
      </c>
      <c r="G105" s="85">
        <v>3.1588235294119998E-2</v>
      </c>
    </row>
    <row r="106" spans="1:7" x14ac:dyDescent="0.25">
      <c r="A106" s="157">
        <v>3721</v>
      </c>
      <c r="B106" s="157"/>
      <c r="C106" s="157"/>
      <c r="D106" s="83" t="s">
        <v>104</v>
      </c>
      <c r="E106" s="91"/>
      <c r="F106" s="92">
        <v>10.74</v>
      </c>
      <c r="G106" s="91"/>
    </row>
    <row r="107" spans="1:7" ht="25.5" x14ac:dyDescent="0.25">
      <c r="A107" s="157">
        <v>41</v>
      </c>
      <c r="B107" s="157"/>
      <c r="C107" s="157"/>
      <c r="D107" s="83" t="s">
        <v>7</v>
      </c>
      <c r="E107" s="84">
        <v>5500</v>
      </c>
      <c r="F107" s="85">
        <v>801.95</v>
      </c>
      <c r="G107" s="85">
        <v>14.580909090909101</v>
      </c>
    </row>
    <row r="108" spans="1:7" x14ac:dyDescent="0.25">
      <c r="A108" s="157">
        <v>4123</v>
      </c>
      <c r="B108" s="157"/>
      <c r="C108" s="157"/>
      <c r="D108" s="83" t="s">
        <v>106</v>
      </c>
      <c r="E108" s="91"/>
      <c r="F108" s="92">
        <v>801.95</v>
      </c>
      <c r="G108" s="91"/>
    </row>
    <row r="109" spans="1:7" x14ac:dyDescent="0.25">
      <c r="A109" s="157">
        <v>42</v>
      </c>
      <c r="B109" s="157"/>
      <c r="C109" s="157"/>
      <c r="D109" s="83" t="s">
        <v>107</v>
      </c>
      <c r="E109" s="84">
        <v>63000</v>
      </c>
      <c r="F109" s="85">
        <v>6641.52</v>
      </c>
      <c r="G109" s="85">
        <v>10.5420952380952</v>
      </c>
    </row>
    <row r="110" spans="1:7" x14ac:dyDescent="0.25">
      <c r="A110" s="157">
        <v>4221</v>
      </c>
      <c r="B110" s="157"/>
      <c r="C110" s="157"/>
      <c r="D110" s="83" t="s">
        <v>109</v>
      </c>
      <c r="E110" s="91"/>
      <c r="F110" s="92">
        <v>6641.52</v>
      </c>
      <c r="G110" s="91"/>
    </row>
    <row r="111" spans="1:7" ht="45" customHeight="1" x14ac:dyDescent="0.25">
      <c r="A111" s="158" t="s">
        <v>150</v>
      </c>
      <c r="B111" s="158"/>
      <c r="C111" s="158"/>
      <c r="D111" s="90" t="s">
        <v>151</v>
      </c>
      <c r="E111" s="87">
        <v>715000</v>
      </c>
      <c r="F111" s="88">
        <v>293729.21000000002</v>
      </c>
      <c r="G111" s="88">
        <v>41.0810083916084</v>
      </c>
    </row>
    <row r="112" spans="1:7" x14ac:dyDescent="0.25">
      <c r="A112" s="158">
        <v>12</v>
      </c>
      <c r="B112" s="158"/>
      <c r="C112" s="158"/>
      <c r="D112" s="90" t="s">
        <v>125</v>
      </c>
      <c r="E112" s="87">
        <v>108000</v>
      </c>
      <c r="F112" s="88">
        <v>44059.37</v>
      </c>
      <c r="G112" s="88">
        <v>40.795712962963002</v>
      </c>
    </row>
    <row r="113" spans="1:7" x14ac:dyDescent="0.25">
      <c r="A113" s="157">
        <v>31</v>
      </c>
      <c r="B113" s="157"/>
      <c r="C113" s="157"/>
      <c r="D113" s="83" t="s">
        <v>5</v>
      </c>
      <c r="E113" s="84">
        <v>98000</v>
      </c>
      <c r="F113" s="85">
        <v>39080.269999999997</v>
      </c>
      <c r="G113" s="85">
        <v>39.877826530612197</v>
      </c>
    </row>
    <row r="114" spans="1:7" x14ac:dyDescent="0.25">
      <c r="A114" s="157">
        <v>3111</v>
      </c>
      <c r="B114" s="157"/>
      <c r="C114" s="157"/>
      <c r="D114" s="83" t="s">
        <v>36</v>
      </c>
      <c r="E114" s="91"/>
      <c r="F114" s="92">
        <v>33952.57</v>
      </c>
      <c r="G114" s="91"/>
    </row>
    <row r="115" spans="1:7" x14ac:dyDescent="0.25">
      <c r="A115" s="157">
        <v>3113</v>
      </c>
      <c r="B115" s="157"/>
      <c r="C115" s="157"/>
      <c r="D115" s="83" t="s">
        <v>71</v>
      </c>
      <c r="E115" s="91"/>
      <c r="F115" s="92">
        <v>253.34</v>
      </c>
      <c r="G115" s="91"/>
    </row>
    <row r="116" spans="1:7" x14ac:dyDescent="0.25">
      <c r="A116" s="157">
        <v>3132</v>
      </c>
      <c r="B116" s="157"/>
      <c r="C116" s="157"/>
      <c r="D116" s="83" t="s">
        <v>74</v>
      </c>
      <c r="E116" s="91"/>
      <c r="F116" s="92">
        <v>4874.3599999999997</v>
      </c>
      <c r="G116" s="91"/>
    </row>
    <row r="117" spans="1:7" x14ac:dyDescent="0.25">
      <c r="A117" s="157">
        <v>32</v>
      </c>
      <c r="B117" s="157"/>
      <c r="C117" s="157"/>
      <c r="D117" s="83" t="s">
        <v>15</v>
      </c>
      <c r="E117" s="84">
        <v>10000</v>
      </c>
      <c r="F117" s="85">
        <v>4979.1000000000004</v>
      </c>
      <c r="G117" s="85">
        <v>49.790999999999997</v>
      </c>
    </row>
    <row r="118" spans="1:7" x14ac:dyDescent="0.25">
      <c r="A118" s="157">
        <v>3223</v>
      </c>
      <c r="B118" s="157"/>
      <c r="C118" s="157"/>
      <c r="D118" s="83" t="s">
        <v>80</v>
      </c>
      <c r="E118" s="91"/>
      <c r="F118" s="92">
        <v>209.16</v>
      </c>
      <c r="G118" s="91"/>
    </row>
    <row r="119" spans="1:7" x14ac:dyDescent="0.25">
      <c r="A119" s="157">
        <v>3234</v>
      </c>
      <c r="B119" s="157"/>
      <c r="C119" s="157"/>
      <c r="D119" s="83" t="s">
        <v>87</v>
      </c>
      <c r="E119" s="91"/>
      <c r="F119" s="92">
        <v>1270.56</v>
      </c>
      <c r="G119" s="91"/>
    </row>
    <row r="120" spans="1:7" x14ac:dyDescent="0.25">
      <c r="A120" s="157">
        <v>3235</v>
      </c>
      <c r="B120" s="157"/>
      <c r="C120" s="157"/>
      <c r="D120" s="83" t="s">
        <v>88</v>
      </c>
      <c r="E120" s="91"/>
      <c r="F120" s="92">
        <v>3499.38</v>
      </c>
      <c r="G120" s="91"/>
    </row>
    <row r="121" spans="1:7" x14ac:dyDescent="0.25">
      <c r="A121" s="158">
        <v>577</v>
      </c>
      <c r="B121" s="158"/>
      <c r="C121" s="158"/>
      <c r="D121" s="90" t="s">
        <v>152</v>
      </c>
      <c r="E121" s="87">
        <v>607000</v>
      </c>
      <c r="F121" s="88">
        <v>249669.84</v>
      </c>
      <c r="G121" s="88">
        <v>41.131769357495898</v>
      </c>
    </row>
    <row r="122" spans="1:7" x14ac:dyDescent="0.25">
      <c r="A122" s="157">
        <v>31</v>
      </c>
      <c r="B122" s="157"/>
      <c r="C122" s="157"/>
      <c r="D122" s="83" t="s">
        <v>5</v>
      </c>
      <c r="E122" s="84">
        <v>553000</v>
      </c>
      <c r="F122" s="85">
        <v>221454.88</v>
      </c>
      <c r="G122" s="85">
        <v>40.046090415913199</v>
      </c>
    </row>
    <row r="123" spans="1:7" x14ac:dyDescent="0.25">
      <c r="A123" s="157">
        <v>3111</v>
      </c>
      <c r="B123" s="157"/>
      <c r="C123" s="157"/>
      <c r="D123" s="83" t="s">
        <v>36</v>
      </c>
      <c r="E123" s="91"/>
      <c r="F123" s="92">
        <v>192397.9</v>
      </c>
      <c r="G123" s="91"/>
    </row>
    <row r="124" spans="1:7" x14ac:dyDescent="0.25">
      <c r="A124" s="157">
        <v>3113</v>
      </c>
      <c r="B124" s="157"/>
      <c r="C124" s="157"/>
      <c r="D124" s="83" t="s">
        <v>71</v>
      </c>
      <c r="E124" s="91"/>
      <c r="F124" s="92">
        <v>1435.57</v>
      </c>
      <c r="G124" s="91"/>
    </row>
    <row r="125" spans="1:7" x14ac:dyDescent="0.25">
      <c r="A125" s="157">
        <v>3132</v>
      </c>
      <c r="B125" s="157"/>
      <c r="C125" s="157"/>
      <c r="D125" s="83" t="s">
        <v>74</v>
      </c>
      <c r="E125" s="91"/>
      <c r="F125" s="92">
        <v>27621.41</v>
      </c>
      <c r="G125" s="91"/>
    </row>
    <row r="126" spans="1:7" x14ac:dyDescent="0.25">
      <c r="A126" s="157">
        <v>32</v>
      </c>
      <c r="B126" s="157"/>
      <c r="C126" s="157"/>
      <c r="D126" s="83" t="s">
        <v>15</v>
      </c>
      <c r="E126" s="84">
        <v>54000</v>
      </c>
      <c r="F126" s="85">
        <v>28214.959999999999</v>
      </c>
      <c r="G126" s="85">
        <v>52.249925925925901</v>
      </c>
    </row>
    <row r="127" spans="1:7" x14ac:dyDescent="0.25">
      <c r="A127" s="157">
        <v>3223</v>
      </c>
      <c r="B127" s="157"/>
      <c r="C127" s="157"/>
      <c r="D127" s="83" t="s">
        <v>80</v>
      </c>
      <c r="E127" s="91"/>
      <c r="F127" s="92">
        <v>1185.3800000000001</v>
      </c>
      <c r="G127" s="91"/>
    </row>
    <row r="128" spans="1:7" x14ac:dyDescent="0.25">
      <c r="A128" s="157">
        <v>3234</v>
      </c>
      <c r="B128" s="157"/>
      <c r="C128" s="157"/>
      <c r="D128" s="83" t="s">
        <v>87</v>
      </c>
      <c r="E128" s="91"/>
      <c r="F128" s="92">
        <v>7199.76</v>
      </c>
      <c r="G128" s="91"/>
    </row>
    <row r="129" spans="1:7" x14ac:dyDescent="0.25">
      <c r="A129" s="157">
        <v>3235</v>
      </c>
      <c r="B129" s="157"/>
      <c r="C129" s="157"/>
      <c r="D129" s="83" t="s">
        <v>88</v>
      </c>
      <c r="E129" s="91"/>
      <c r="F129" s="92">
        <v>19829.82</v>
      </c>
      <c r="G129" s="91"/>
    </row>
    <row r="130" spans="1:7" ht="45.75" customHeight="1" x14ac:dyDescent="0.25">
      <c r="A130" s="158" t="s">
        <v>153</v>
      </c>
      <c r="B130" s="158"/>
      <c r="C130" s="158"/>
      <c r="D130" s="90" t="s">
        <v>154</v>
      </c>
      <c r="E130" s="87">
        <v>2874000</v>
      </c>
      <c r="F130" s="88">
        <v>1204044.81</v>
      </c>
      <c r="G130" s="88">
        <v>41.894391440501003</v>
      </c>
    </row>
    <row r="131" spans="1:7" x14ac:dyDescent="0.25">
      <c r="A131" s="158">
        <v>12</v>
      </c>
      <c r="B131" s="158"/>
      <c r="C131" s="158"/>
      <c r="D131" s="90" t="s">
        <v>125</v>
      </c>
      <c r="E131" s="87">
        <v>431000</v>
      </c>
      <c r="F131" s="88">
        <v>180606.73</v>
      </c>
      <c r="G131" s="88">
        <v>41.904113689095098</v>
      </c>
    </row>
    <row r="132" spans="1:7" x14ac:dyDescent="0.25">
      <c r="A132" s="157" t="s">
        <v>131</v>
      </c>
      <c r="B132" s="157"/>
      <c r="C132" s="157"/>
      <c r="D132" s="83" t="s">
        <v>5</v>
      </c>
      <c r="E132" s="84">
        <v>380500</v>
      </c>
      <c r="F132" s="85">
        <v>159471.07999999999</v>
      </c>
      <c r="G132" s="85">
        <v>41.910927726675403</v>
      </c>
    </row>
    <row r="133" spans="1:7" x14ac:dyDescent="0.25">
      <c r="A133" s="157" t="s">
        <v>132</v>
      </c>
      <c r="B133" s="157"/>
      <c r="C133" s="157"/>
      <c r="D133" s="83" t="s">
        <v>36</v>
      </c>
      <c r="E133" s="91"/>
      <c r="F133" s="92">
        <v>135810.28</v>
      </c>
      <c r="G133" s="91"/>
    </row>
    <row r="134" spans="1:7" x14ac:dyDescent="0.25">
      <c r="A134" s="157" t="s">
        <v>133</v>
      </c>
      <c r="B134" s="157"/>
      <c r="C134" s="157"/>
      <c r="D134" s="83" t="s">
        <v>71</v>
      </c>
      <c r="E134" s="91"/>
      <c r="F134" s="92">
        <v>1013.34</v>
      </c>
      <c r="G134" s="91"/>
    </row>
    <row r="135" spans="1:7" x14ac:dyDescent="0.25">
      <c r="A135" s="157" t="s">
        <v>134</v>
      </c>
      <c r="B135" s="157"/>
      <c r="C135" s="157"/>
      <c r="D135" s="83" t="s">
        <v>72</v>
      </c>
      <c r="E135" s="91"/>
      <c r="F135" s="92">
        <v>3150</v>
      </c>
      <c r="G135" s="91"/>
    </row>
    <row r="136" spans="1:7" x14ac:dyDescent="0.25">
      <c r="A136" s="157" t="s">
        <v>135</v>
      </c>
      <c r="B136" s="157"/>
      <c r="C136" s="157"/>
      <c r="D136" s="83" t="s">
        <v>74</v>
      </c>
      <c r="E136" s="91"/>
      <c r="F136" s="92">
        <v>19497.46</v>
      </c>
      <c r="G136" s="91"/>
    </row>
    <row r="137" spans="1:7" x14ac:dyDescent="0.25">
      <c r="A137" s="157" t="s">
        <v>136</v>
      </c>
      <c r="B137" s="157"/>
      <c r="C137" s="157"/>
      <c r="D137" s="83" t="s">
        <v>15</v>
      </c>
      <c r="E137" s="84">
        <v>49000</v>
      </c>
      <c r="F137" s="85">
        <v>21080.15</v>
      </c>
      <c r="G137" s="85">
        <v>43.020714285714298</v>
      </c>
    </row>
    <row r="138" spans="1:7" x14ac:dyDescent="0.25">
      <c r="A138" s="157" t="s">
        <v>138</v>
      </c>
      <c r="B138" s="157"/>
      <c r="C138" s="157"/>
      <c r="D138" s="83" t="s">
        <v>80</v>
      </c>
      <c r="E138" s="91"/>
      <c r="F138" s="92">
        <v>836.67</v>
      </c>
      <c r="G138" s="91"/>
    </row>
    <row r="139" spans="1:7" x14ac:dyDescent="0.25">
      <c r="A139" s="157" t="s">
        <v>139</v>
      </c>
      <c r="B139" s="157"/>
      <c r="C139" s="157"/>
      <c r="D139" s="83" t="s">
        <v>87</v>
      </c>
      <c r="E139" s="91"/>
      <c r="F139" s="92">
        <v>5082.18</v>
      </c>
      <c r="G139" s="91"/>
    </row>
    <row r="140" spans="1:7" x14ac:dyDescent="0.25">
      <c r="A140" s="157" t="s">
        <v>140</v>
      </c>
      <c r="B140" s="157"/>
      <c r="C140" s="157"/>
      <c r="D140" s="83" t="s">
        <v>88</v>
      </c>
      <c r="E140" s="91"/>
      <c r="F140" s="92">
        <v>14360.04</v>
      </c>
      <c r="G140" s="91"/>
    </row>
    <row r="141" spans="1:7" x14ac:dyDescent="0.25">
      <c r="A141" s="157" t="s">
        <v>142</v>
      </c>
      <c r="B141" s="157"/>
      <c r="C141" s="157"/>
      <c r="D141" s="83" t="s">
        <v>92</v>
      </c>
      <c r="E141" s="91"/>
      <c r="F141" s="92">
        <v>801.26</v>
      </c>
      <c r="G141" s="91"/>
    </row>
    <row r="142" spans="1:7" ht="25.5" x14ac:dyDescent="0.25">
      <c r="A142" s="157" t="s">
        <v>143</v>
      </c>
      <c r="B142" s="157"/>
      <c r="C142" s="157"/>
      <c r="D142" s="83" t="s">
        <v>7</v>
      </c>
      <c r="E142" s="84">
        <v>500</v>
      </c>
      <c r="F142" s="85">
        <v>55.5</v>
      </c>
      <c r="G142" s="85">
        <v>11.1</v>
      </c>
    </row>
    <row r="143" spans="1:7" x14ac:dyDescent="0.25">
      <c r="A143" s="157" t="s">
        <v>144</v>
      </c>
      <c r="B143" s="157"/>
      <c r="C143" s="157"/>
      <c r="D143" s="83" t="s">
        <v>106</v>
      </c>
      <c r="E143" s="91"/>
      <c r="F143" s="92">
        <v>55.5</v>
      </c>
      <c r="G143" s="91"/>
    </row>
    <row r="144" spans="1:7" x14ac:dyDescent="0.25">
      <c r="A144" s="157" t="s">
        <v>145</v>
      </c>
      <c r="B144" s="157"/>
      <c r="C144" s="157"/>
      <c r="D144" s="83" t="s">
        <v>107</v>
      </c>
      <c r="E144" s="84">
        <v>1000</v>
      </c>
      <c r="F144" s="93"/>
      <c r="G144" s="93"/>
    </row>
    <row r="145" spans="1:7" x14ac:dyDescent="0.25">
      <c r="A145" s="158" t="s">
        <v>155</v>
      </c>
      <c r="B145" s="158"/>
      <c r="C145" s="158"/>
      <c r="D145" s="90" t="s">
        <v>156</v>
      </c>
      <c r="E145" s="87">
        <v>2443000</v>
      </c>
      <c r="F145" s="88">
        <v>1023438.08</v>
      </c>
      <c r="G145" s="88">
        <v>41.892676217765001</v>
      </c>
    </row>
    <row r="146" spans="1:7" x14ac:dyDescent="0.25">
      <c r="A146" s="157" t="s">
        <v>131</v>
      </c>
      <c r="B146" s="157"/>
      <c r="C146" s="157"/>
      <c r="D146" s="83" t="s">
        <v>5</v>
      </c>
      <c r="E146" s="84">
        <v>2152000</v>
      </c>
      <c r="F146" s="85">
        <v>903669.49</v>
      </c>
      <c r="G146" s="85">
        <v>41.992076672862503</v>
      </c>
    </row>
    <row r="147" spans="1:7" x14ac:dyDescent="0.25">
      <c r="A147" s="157" t="s">
        <v>132</v>
      </c>
      <c r="B147" s="157"/>
      <c r="C147" s="157"/>
      <c r="D147" s="83" t="s">
        <v>36</v>
      </c>
      <c r="E147" s="91"/>
      <c r="F147" s="92">
        <v>769591.57</v>
      </c>
      <c r="G147" s="91"/>
    </row>
    <row r="148" spans="1:7" x14ac:dyDescent="0.25">
      <c r="A148" s="157" t="s">
        <v>133</v>
      </c>
      <c r="B148" s="157"/>
      <c r="C148" s="157"/>
      <c r="D148" s="83" t="s">
        <v>71</v>
      </c>
      <c r="E148" s="91"/>
      <c r="F148" s="92">
        <v>5742.3</v>
      </c>
      <c r="G148" s="91"/>
    </row>
    <row r="149" spans="1:7" x14ac:dyDescent="0.25">
      <c r="A149" s="157" t="s">
        <v>134</v>
      </c>
      <c r="B149" s="157"/>
      <c r="C149" s="157"/>
      <c r="D149" s="83" t="s">
        <v>72</v>
      </c>
      <c r="E149" s="91"/>
      <c r="F149" s="92">
        <v>17850</v>
      </c>
      <c r="G149" s="91"/>
    </row>
    <row r="150" spans="1:7" x14ac:dyDescent="0.25">
      <c r="A150" s="157" t="s">
        <v>135</v>
      </c>
      <c r="B150" s="157"/>
      <c r="C150" s="157"/>
      <c r="D150" s="83" t="s">
        <v>74</v>
      </c>
      <c r="E150" s="91"/>
      <c r="F150" s="92">
        <v>110485.62</v>
      </c>
      <c r="G150" s="91"/>
    </row>
    <row r="151" spans="1:7" x14ac:dyDescent="0.25">
      <c r="A151" s="157" t="s">
        <v>136</v>
      </c>
      <c r="B151" s="157"/>
      <c r="C151" s="157"/>
      <c r="D151" s="83" t="s">
        <v>15</v>
      </c>
      <c r="E151" s="84">
        <v>283500</v>
      </c>
      <c r="F151" s="85">
        <v>119454.1</v>
      </c>
      <c r="G151" s="85">
        <v>42.1354850088183</v>
      </c>
    </row>
    <row r="152" spans="1:7" x14ac:dyDescent="0.25">
      <c r="A152" s="157" t="s">
        <v>138</v>
      </c>
      <c r="B152" s="157"/>
      <c r="C152" s="157"/>
      <c r="D152" s="83" t="s">
        <v>80</v>
      </c>
      <c r="E152" s="91"/>
      <c r="F152" s="92">
        <v>4741.12</v>
      </c>
      <c r="G152" s="91"/>
    </row>
    <row r="153" spans="1:7" x14ac:dyDescent="0.25">
      <c r="A153" s="157" t="s">
        <v>139</v>
      </c>
      <c r="B153" s="157"/>
      <c r="C153" s="157"/>
      <c r="D153" s="83" t="s">
        <v>87</v>
      </c>
      <c r="E153" s="91"/>
      <c r="F153" s="92">
        <v>28798.92</v>
      </c>
      <c r="G153" s="91"/>
    </row>
    <row r="154" spans="1:7" x14ac:dyDescent="0.25">
      <c r="A154" s="157" t="s">
        <v>140</v>
      </c>
      <c r="B154" s="157"/>
      <c r="C154" s="157"/>
      <c r="D154" s="83" t="s">
        <v>88</v>
      </c>
      <c r="E154" s="91"/>
      <c r="F154" s="92">
        <v>81373.570000000007</v>
      </c>
      <c r="G154" s="91"/>
    </row>
    <row r="155" spans="1:7" x14ac:dyDescent="0.25">
      <c r="A155" s="157" t="s">
        <v>142</v>
      </c>
      <c r="B155" s="157"/>
      <c r="C155" s="157"/>
      <c r="D155" s="83" t="s">
        <v>92</v>
      </c>
      <c r="E155" s="91"/>
      <c r="F155" s="92">
        <v>4540.49</v>
      </c>
      <c r="G155" s="91"/>
    </row>
    <row r="156" spans="1:7" ht="25.5" x14ac:dyDescent="0.25">
      <c r="A156" s="157" t="s">
        <v>143</v>
      </c>
      <c r="B156" s="157"/>
      <c r="C156" s="157"/>
      <c r="D156" s="83" t="s">
        <v>7</v>
      </c>
      <c r="E156" s="84">
        <v>1500</v>
      </c>
      <c r="F156" s="85">
        <v>314.49</v>
      </c>
      <c r="G156" s="85">
        <v>20.966000000000001</v>
      </c>
    </row>
    <row r="157" spans="1:7" x14ac:dyDescent="0.25">
      <c r="A157" s="157" t="s">
        <v>144</v>
      </c>
      <c r="B157" s="157"/>
      <c r="C157" s="157"/>
      <c r="D157" s="83" t="s">
        <v>106</v>
      </c>
      <c r="E157" s="91"/>
      <c r="F157" s="92">
        <v>314.49</v>
      </c>
      <c r="G157" s="91"/>
    </row>
    <row r="158" spans="1:7" x14ac:dyDescent="0.25">
      <c r="A158" s="157" t="s">
        <v>145</v>
      </c>
      <c r="B158" s="157"/>
      <c r="C158" s="157"/>
      <c r="D158" s="83" t="s">
        <v>107</v>
      </c>
      <c r="E158" s="84">
        <v>6000</v>
      </c>
      <c r="F158" s="93"/>
      <c r="G158" s="93"/>
    </row>
    <row r="159" spans="1:7" ht="42" customHeight="1" x14ac:dyDescent="0.25">
      <c r="A159" s="158" t="s">
        <v>157</v>
      </c>
      <c r="B159" s="158"/>
      <c r="C159" s="158"/>
      <c r="D159" s="90" t="s">
        <v>158</v>
      </c>
      <c r="E159" s="87">
        <v>1307000</v>
      </c>
      <c r="F159" s="88">
        <v>514025.82</v>
      </c>
      <c r="G159" s="88">
        <v>39.328677888293797</v>
      </c>
    </row>
    <row r="160" spans="1:7" x14ac:dyDescent="0.25">
      <c r="A160" s="158" t="s">
        <v>148</v>
      </c>
      <c r="B160" s="158"/>
      <c r="C160" s="158"/>
      <c r="D160" s="90" t="s">
        <v>125</v>
      </c>
      <c r="E160" s="87">
        <v>196000</v>
      </c>
      <c r="F160" s="88">
        <v>77103.86</v>
      </c>
      <c r="G160" s="88">
        <v>39.338704081632599</v>
      </c>
    </row>
    <row r="161" spans="1:7" x14ac:dyDescent="0.25">
      <c r="A161" s="157" t="s">
        <v>131</v>
      </c>
      <c r="B161" s="157"/>
      <c r="C161" s="157"/>
      <c r="D161" s="83" t="s">
        <v>5</v>
      </c>
      <c r="E161" s="84">
        <v>178500</v>
      </c>
      <c r="F161" s="85">
        <v>68390.48</v>
      </c>
      <c r="G161" s="85">
        <v>38.313994397759103</v>
      </c>
    </row>
    <row r="162" spans="1:7" x14ac:dyDescent="0.25">
      <c r="A162" s="157" t="s">
        <v>132</v>
      </c>
      <c r="B162" s="157"/>
      <c r="C162" s="157"/>
      <c r="D162" s="83" t="s">
        <v>36</v>
      </c>
      <c r="E162" s="91"/>
      <c r="F162" s="92">
        <v>59417</v>
      </c>
      <c r="G162" s="91"/>
    </row>
    <row r="163" spans="1:7" x14ac:dyDescent="0.25">
      <c r="A163" s="157" t="s">
        <v>133</v>
      </c>
      <c r="B163" s="157"/>
      <c r="C163" s="157"/>
      <c r="D163" s="83" t="s">
        <v>71</v>
      </c>
      <c r="E163" s="91"/>
      <c r="F163" s="92">
        <v>443.34</v>
      </c>
      <c r="G163" s="91"/>
    </row>
    <row r="164" spans="1:7" x14ac:dyDescent="0.25">
      <c r="A164" s="157" t="s">
        <v>135</v>
      </c>
      <c r="B164" s="157"/>
      <c r="C164" s="157"/>
      <c r="D164" s="83" t="s">
        <v>74</v>
      </c>
      <c r="E164" s="91"/>
      <c r="F164" s="92">
        <v>8530.14</v>
      </c>
      <c r="G164" s="91"/>
    </row>
    <row r="165" spans="1:7" x14ac:dyDescent="0.25">
      <c r="A165" s="157" t="s">
        <v>136</v>
      </c>
      <c r="B165" s="157"/>
      <c r="C165" s="157"/>
      <c r="D165" s="83" t="s">
        <v>15</v>
      </c>
      <c r="E165" s="84">
        <v>17500</v>
      </c>
      <c r="F165" s="85">
        <v>8713.3799999999992</v>
      </c>
      <c r="G165" s="85">
        <v>49.790742857142902</v>
      </c>
    </row>
    <row r="166" spans="1:7" x14ac:dyDescent="0.25">
      <c r="A166" s="157" t="s">
        <v>138</v>
      </c>
      <c r="B166" s="157"/>
      <c r="C166" s="157"/>
      <c r="D166" s="83" t="s">
        <v>80</v>
      </c>
      <c r="E166" s="91"/>
      <c r="F166" s="92">
        <v>366.05</v>
      </c>
      <c r="G166" s="91"/>
    </row>
    <row r="167" spans="1:7" x14ac:dyDescent="0.25">
      <c r="A167" s="157" t="s">
        <v>139</v>
      </c>
      <c r="B167" s="157"/>
      <c r="C167" s="157"/>
      <c r="D167" s="83" t="s">
        <v>87</v>
      </c>
      <c r="E167" s="91"/>
      <c r="F167" s="92">
        <v>2223.42</v>
      </c>
      <c r="G167" s="91"/>
    </row>
    <row r="168" spans="1:7" x14ac:dyDescent="0.25">
      <c r="A168" s="157" t="s">
        <v>140</v>
      </c>
      <c r="B168" s="157"/>
      <c r="C168" s="157"/>
      <c r="D168" s="83" t="s">
        <v>88</v>
      </c>
      <c r="E168" s="91"/>
      <c r="F168" s="92">
        <v>6123.91</v>
      </c>
      <c r="G168" s="91"/>
    </row>
    <row r="169" spans="1:7" x14ac:dyDescent="0.25">
      <c r="A169" s="158" t="s">
        <v>149</v>
      </c>
      <c r="B169" s="158"/>
      <c r="C169" s="158"/>
      <c r="D169" s="90" t="s">
        <v>127</v>
      </c>
      <c r="E169" s="87">
        <v>1111000</v>
      </c>
      <c r="F169" s="88">
        <v>436921.96</v>
      </c>
      <c r="G169" s="88">
        <v>39.326909090909098</v>
      </c>
    </row>
    <row r="170" spans="1:7" x14ac:dyDescent="0.25">
      <c r="A170" s="157" t="s">
        <v>131</v>
      </c>
      <c r="B170" s="157"/>
      <c r="C170" s="157"/>
      <c r="D170" s="83" t="s">
        <v>5</v>
      </c>
      <c r="E170" s="84">
        <v>1012500</v>
      </c>
      <c r="F170" s="85">
        <v>387546.01</v>
      </c>
      <c r="G170" s="85">
        <v>38.276149135802498</v>
      </c>
    </row>
    <row r="171" spans="1:7" x14ac:dyDescent="0.25">
      <c r="A171" s="157" t="s">
        <v>132</v>
      </c>
      <c r="B171" s="157"/>
      <c r="C171" s="157"/>
      <c r="D171" s="83" t="s">
        <v>36</v>
      </c>
      <c r="E171" s="91"/>
      <c r="F171" s="92">
        <v>336696.31</v>
      </c>
      <c r="G171" s="91"/>
    </row>
    <row r="172" spans="1:7" x14ac:dyDescent="0.25">
      <c r="A172" s="157" t="s">
        <v>133</v>
      </c>
      <c r="B172" s="157"/>
      <c r="C172" s="157"/>
      <c r="D172" s="83" t="s">
        <v>71</v>
      </c>
      <c r="E172" s="91"/>
      <c r="F172" s="92">
        <v>2512.25</v>
      </c>
      <c r="G172" s="91"/>
    </row>
    <row r="173" spans="1:7" x14ac:dyDescent="0.25">
      <c r="A173" s="157" t="s">
        <v>135</v>
      </c>
      <c r="B173" s="157"/>
      <c r="C173" s="157"/>
      <c r="D173" s="83" t="s">
        <v>74</v>
      </c>
      <c r="E173" s="91"/>
      <c r="F173" s="92">
        <v>48337.45</v>
      </c>
      <c r="G173" s="91"/>
    </row>
    <row r="174" spans="1:7" x14ac:dyDescent="0.25">
      <c r="A174" s="157" t="s">
        <v>136</v>
      </c>
      <c r="B174" s="157"/>
      <c r="C174" s="157"/>
      <c r="D174" s="83" t="s">
        <v>15</v>
      </c>
      <c r="E174" s="84">
        <v>98500</v>
      </c>
      <c r="F174" s="85">
        <v>49375.95</v>
      </c>
      <c r="G174" s="85">
        <v>50.127868020304597</v>
      </c>
    </row>
    <row r="175" spans="1:7" x14ac:dyDescent="0.25">
      <c r="A175" s="157" t="s">
        <v>138</v>
      </c>
      <c r="B175" s="157"/>
      <c r="C175" s="157"/>
      <c r="D175" s="83" t="s">
        <v>80</v>
      </c>
      <c r="E175" s="91"/>
      <c r="F175" s="92">
        <v>2074.23</v>
      </c>
      <c r="G175" s="91"/>
    </row>
    <row r="176" spans="1:7" x14ac:dyDescent="0.25">
      <c r="A176" s="157" t="s">
        <v>139</v>
      </c>
      <c r="B176" s="157"/>
      <c r="C176" s="157"/>
      <c r="D176" s="83" t="s">
        <v>87</v>
      </c>
      <c r="E176" s="91"/>
      <c r="F176" s="92">
        <v>12599.52</v>
      </c>
      <c r="G176" s="91"/>
    </row>
    <row r="177" spans="1:7" x14ac:dyDescent="0.25">
      <c r="A177" s="157" t="s">
        <v>140</v>
      </c>
      <c r="B177" s="157"/>
      <c r="C177" s="157"/>
      <c r="D177" s="83" t="s">
        <v>88</v>
      </c>
      <c r="E177" s="91"/>
      <c r="F177" s="92">
        <v>34702.199999999997</v>
      </c>
      <c r="G177" s="91"/>
    </row>
    <row r="178" spans="1:7" ht="25.5" x14ac:dyDescent="0.25">
      <c r="A178" s="158" t="s">
        <v>120</v>
      </c>
      <c r="B178" s="158"/>
      <c r="C178" s="158"/>
      <c r="D178" s="90" t="s">
        <v>159</v>
      </c>
      <c r="E178" s="87">
        <v>31000</v>
      </c>
      <c r="F178" s="88">
        <v>87243.91</v>
      </c>
      <c r="G178" s="88">
        <v>281.43196774193501</v>
      </c>
    </row>
    <row r="179" spans="1:7" x14ac:dyDescent="0.25">
      <c r="A179" s="158" t="s">
        <v>131</v>
      </c>
      <c r="B179" s="158"/>
      <c r="C179" s="158"/>
      <c r="D179" s="90" t="s">
        <v>124</v>
      </c>
      <c r="E179" s="87">
        <v>31000</v>
      </c>
      <c r="F179" s="88">
        <v>87243.91</v>
      </c>
      <c r="G179" s="88">
        <v>281.43196774193501</v>
      </c>
    </row>
    <row r="180" spans="1:7" x14ac:dyDescent="0.25">
      <c r="A180" s="157" t="s">
        <v>136</v>
      </c>
      <c r="B180" s="157"/>
      <c r="C180" s="157"/>
      <c r="D180" s="83" t="s">
        <v>15</v>
      </c>
      <c r="E180" s="84">
        <v>31000</v>
      </c>
      <c r="F180" s="85">
        <v>87243.91</v>
      </c>
      <c r="G180" s="85">
        <v>281.43196774193501</v>
      </c>
    </row>
    <row r="181" spans="1:7" x14ac:dyDescent="0.25">
      <c r="A181" s="157" t="s">
        <v>137</v>
      </c>
      <c r="B181" s="157"/>
      <c r="C181" s="157"/>
      <c r="D181" s="83" t="s">
        <v>38</v>
      </c>
      <c r="E181" s="91"/>
      <c r="F181" s="92">
        <v>1872.48</v>
      </c>
      <c r="G181" s="91"/>
    </row>
    <row r="182" spans="1:7" x14ac:dyDescent="0.25">
      <c r="A182" s="157" t="s">
        <v>141</v>
      </c>
      <c r="B182" s="157"/>
      <c r="C182" s="157"/>
      <c r="D182" s="83" t="s">
        <v>90</v>
      </c>
      <c r="E182" s="91"/>
      <c r="F182" s="92">
        <v>76012.67</v>
      </c>
      <c r="G182" s="91"/>
    </row>
    <row r="183" spans="1:7" x14ac:dyDescent="0.25">
      <c r="A183" s="157" t="s">
        <v>160</v>
      </c>
      <c r="B183" s="157"/>
      <c r="C183" s="157"/>
      <c r="D183" s="83" t="s">
        <v>93</v>
      </c>
      <c r="E183" s="91"/>
      <c r="F183" s="92">
        <v>9358.76</v>
      </c>
      <c r="G183" s="91"/>
    </row>
    <row r="184" spans="1:7" ht="38.25" x14ac:dyDescent="0.25">
      <c r="A184" s="158" t="s">
        <v>121</v>
      </c>
      <c r="B184" s="158"/>
      <c r="C184" s="158"/>
      <c r="D184" s="90" t="s">
        <v>161</v>
      </c>
      <c r="E184" s="87">
        <v>5000</v>
      </c>
      <c r="F184" s="88">
        <v>23731.96</v>
      </c>
      <c r="G184" s="88">
        <v>474.63920000000002</v>
      </c>
    </row>
    <row r="185" spans="1:7" x14ac:dyDescent="0.25">
      <c r="A185" s="158" t="s">
        <v>131</v>
      </c>
      <c r="B185" s="158"/>
      <c r="C185" s="158"/>
      <c r="D185" s="90" t="s">
        <v>124</v>
      </c>
      <c r="E185" s="87">
        <v>5000</v>
      </c>
      <c r="F185" s="88">
        <v>23731.96</v>
      </c>
      <c r="G185" s="88">
        <v>474.63920000000002</v>
      </c>
    </row>
    <row r="186" spans="1:7" x14ac:dyDescent="0.25">
      <c r="A186" s="157" t="s">
        <v>136</v>
      </c>
      <c r="B186" s="157"/>
      <c r="C186" s="157"/>
      <c r="D186" s="83" t="s">
        <v>15</v>
      </c>
      <c r="E186" s="84">
        <v>5000</v>
      </c>
      <c r="F186" s="85">
        <v>23731.96</v>
      </c>
      <c r="G186" s="85">
        <v>474.63920000000002</v>
      </c>
    </row>
    <row r="187" spans="1:7" x14ac:dyDescent="0.25">
      <c r="A187" s="157" t="s">
        <v>141</v>
      </c>
      <c r="B187" s="157"/>
      <c r="C187" s="157"/>
      <c r="D187" s="83" t="s">
        <v>90</v>
      </c>
      <c r="E187" s="91"/>
      <c r="F187" s="92">
        <v>23731.96</v>
      </c>
      <c r="G187" s="91"/>
    </row>
    <row r="188" spans="1:7" ht="51" x14ac:dyDescent="0.25">
      <c r="A188" s="158" t="s">
        <v>122</v>
      </c>
      <c r="B188" s="158"/>
      <c r="C188" s="158"/>
      <c r="D188" s="90" t="s">
        <v>162</v>
      </c>
      <c r="E188" s="87">
        <v>12000</v>
      </c>
      <c r="F188" s="88">
        <v>3762.5</v>
      </c>
      <c r="G188" s="88">
        <v>31.3541666666667</v>
      </c>
    </row>
    <row r="189" spans="1:7" x14ac:dyDescent="0.25">
      <c r="A189" s="158" t="s">
        <v>131</v>
      </c>
      <c r="B189" s="158"/>
      <c r="C189" s="158"/>
      <c r="D189" s="90" t="s">
        <v>124</v>
      </c>
      <c r="E189" s="87">
        <v>12000</v>
      </c>
      <c r="F189" s="88">
        <v>3762.5</v>
      </c>
      <c r="G189" s="88">
        <v>31.3541666666667</v>
      </c>
    </row>
    <row r="190" spans="1:7" x14ac:dyDescent="0.25">
      <c r="A190" s="157" t="s">
        <v>136</v>
      </c>
      <c r="B190" s="157"/>
      <c r="C190" s="157"/>
      <c r="D190" s="83" t="s">
        <v>15</v>
      </c>
      <c r="E190" s="84">
        <v>12000</v>
      </c>
      <c r="F190" s="85">
        <v>3762.5</v>
      </c>
      <c r="G190" s="85">
        <v>31.3541666666667</v>
      </c>
    </row>
    <row r="191" spans="1:7" x14ac:dyDescent="0.25">
      <c r="A191" s="157" t="s">
        <v>141</v>
      </c>
      <c r="B191" s="157"/>
      <c r="C191" s="157"/>
      <c r="D191" s="83" t="s">
        <v>90</v>
      </c>
      <c r="E191" s="91"/>
      <c r="F191" s="92">
        <v>3762.5</v>
      </c>
      <c r="G191" s="91"/>
    </row>
    <row r="192" spans="1:7" ht="25.5" x14ac:dyDescent="0.25">
      <c r="A192" s="158" t="s">
        <v>163</v>
      </c>
      <c r="B192" s="158"/>
      <c r="C192" s="158"/>
      <c r="D192" s="90" t="s">
        <v>164</v>
      </c>
      <c r="E192" s="94"/>
      <c r="F192" s="88">
        <v>39656.699999999997</v>
      </c>
      <c r="G192" s="94"/>
    </row>
    <row r="193" spans="1:7" x14ac:dyDescent="0.25">
      <c r="A193" s="158" t="s">
        <v>131</v>
      </c>
      <c r="B193" s="158"/>
      <c r="C193" s="158"/>
      <c r="D193" s="90" t="s">
        <v>124</v>
      </c>
      <c r="E193" s="94"/>
      <c r="F193" s="88">
        <v>39656.699999999997</v>
      </c>
      <c r="G193" s="94"/>
    </row>
    <row r="194" spans="1:7" x14ac:dyDescent="0.25">
      <c r="A194" s="157" t="s">
        <v>136</v>
      </c>
      <c r="B194" s="157"/>
      <c r="C194" s="157"/>
      <c r="D194" s="83" t="s">
        <v>15</v>
      </c>
      <c r="E194" s="93"/>
      <c r="F194" s="85">
        <v>39656.699999999997</v>
      </c>
      <c r="G194" s="93"/>
    </row>
    <row r="195" spans="1:7" x14ac:dyDescent="0.25">
      <c r="A195" s="157" t="s">
        <v>137</v>
      </c>
      <c r="B195" s="157"/>
      <c r="C195" s="157"/>
      <c r="D195" s="83" t="s">
        <v>38</v>
      </c>
      <c r="E195" s="91"/>
      <c r="F195" s="92">
        <v>3607.52</v>
      </c>
      <c r="G195" s="91"/>
    </row>
    <row r="196" spans="1:7" x14ac:dyDescent="0.25">
      <c r="A196" s="157" t="s">
        <v>140</v>
      </c>
      <c r="B196" s="157"/>
      <c r="C196" s="157"/>
      <c r="D196" s="83" t="s">
        <v>88</v>
      </c>
      <c r="E196" s="91"/>
      <c r="F196" s="92">
        <v>180</v>
      </c>
      <c r="G196" s="91"/>
    </row>
    <row r="197" spans="1:7" x14ac:dyDescent="0.25">
      <c r="A197" s="157" t="s">
        <v>141</v>
      </c>
      <c r="B197" s="157"/>
      <c r="C197" s="157"/>
      <c r="D197" s="83" t="s">
        <v>90</v>
      </c>
      <c r="E197" s="91"/>
      <c r="F197" s="92">
        <v>28588.75</v>
      </c>
      <c r="G197" s="91"/>
    </row>
    <row r="198" spans="1:7" ht="15" customHeight="1" x14ac:dyDescent="0.25">
      <c r="A198" s="157" t="s">
        <v>160</v>
      </c>
      <c r="B198" s="157"/>
      <c r="C198" s="157"/>
      <c r="D198" s="83" t="s">
        <v>93</v>
      </c>
      <c r="E198" s="91"/>
      <c r="F198" s="92">
        <v>7280.43</v>
      </c>
      <c r="G198" s="91"/>
    </row>
  </sheetData>
  <mergeCells count="195">
    <mergeCell ref="A2:G2"/>
    <mergeCell ref="A4:G4"/>
    <mergeCell ref="A6:D6"/>
    <mergeCell ref="A7:D7"/>
    <mergeCell ref="A8:C8"/>
    <mergeCell ref="A15:C15"/>
    <mergeCell ref="A16:C16"/>
    <mergeCell ref="A17:C17"/>
    <mergeCell ref="A12:C12"/>
    <mergeCell ref="A13:C13"/>
    <mergeCell ref="A14:C14"/>
    <mergeCell ref="A9:C9"/>
    <mergeCell ref="A10:C10"/>
    <mergeCell ref="A11:C11"/>
    <mergeCell ref="A24:C24"/>
    <mergeCell ref="A25:C25"/>
    <mergeCell ref="A26:C26"/>
    <mergeCell ref="A21:C21"/>
    <mergeCell ref="A22:C22"/>
    <mergeCell ref="A23:C23"/>
    <mergeCell ref="A18:C18"/>
    <mergeCell ref="A19:C19"/>
    <mergeCell ref="A20:C20"/>
    <mergeCell ref="A33:C33"/>
    <mergeCell ref="A34:C34"/>
    <mergeCell ref="A35:C35"/>
    <mergeCell ref="A30:C30"/>
    <mergeCell ref="A31:C31"/>
    <mergeCell ref="A32:C32"/>
    <mergeCell ref="A27:C27"/>
    <mergeCell ref="A28:C28"/>
    <mergeCell ref="A29:C29"/>
    <mergeCell ref="A42:C42"/>
    <mergeCell ref="A43:C43"/>
    <mergeCell ref="A44:C44"/>
    <mergeCell ref="A39:C39"/>
    <mergeCell ref="A40:C40"/>
    <mergeCell ref="A41:C41"/>
    <mergeCell ref="A36:C36"/>
    <mergeCell ref="A37:C37"/>
    <mergeCell ref="A38:C38"/>
    <mergeCell ref="A51:C51"/>
    <mergeCell ref="A52:C52"/>
    <mergeCell ref="A53:C53"/>
    <mergeCell ref="A48:C48"/>
    <mergeCell ref="A49:C49"/>
    <mergeCell ref="A50:C50"/>
    <mergeCell ref="A45:C45"/>
    <mergeCell ref="A46:C46"/>
    <mergeCell ref="A47:C47"/>
    <mergeCell ref="A60:C60"/>
    <mergeCell ref="A61:C61"/>
    <mergeCell ref="A62:C62"/>
    <mergeCell ref="A57:C57"/>
    <mergeCell ref="A58:C58"/>
    <mergeCell ref="A59:C59"/>
    <mergeCell ref="A54:C54"/>
    <mergeCell ref="A55:C55"/>
    <mergeCell ref="A56:C56"/>
    <mergeCell ref="A69:C69"/>
    <mergeCell ref="A70:C70"/>
    <mergeCell ref="A71:C71"/>
    <mergeCell ref="A66:C66"/>
    <mergeCell ref="A67:C67"/>
    <mergeCell ref="A68:C68"/>
    <mergeCell ref="A63:C63"/>
    <mergeCell ref="A64:C64"/>
    <mergeCell ref="A65:C65"/>
    <mergeCell ref="A78:C78"/>
    <mergeCell ref="A79:C79"/>
    <mergeCell ref="A80:C80"/>
    <mergeCell ref="A75:C75"/>
    <mergeCell ref="A76:C76"/>
    <mergeCell ref="A77:C77"/>
    <mergeCell ref="A72:C72"/>
    <mergeCell ref="A73:C73"/>
    <mergeCell ref="A74:C74"/>
    <mergeCell ref="A87:C87"/>
    <mergeCell ref="A88:C88"/>
    <mergeCell ref="A89:C89"/>
    <mergeCell ref="A84:C84"/>
    <mergeCell ref="A85:C85"/>
    <mergeCell ref="A86:C86"/>
    <mergeCell ref="A81:C81"/>
    <mergeCell ref="A82:C82"/>
    <mergeCell ref="A83:C83"/>
    <mergeCell ref="A96:C96"/>
    <mergeCell ref="A97:C97"/>
    <mergeCell ref="A98:C98"/>
    <mergeCell ref="A93:C93"/>
    <mergeCell ref="A94:C94"/>
    <mergeCell ref="A95:C95"/>
    <mergeCell ref="A90:C90"/>
    <mergeCell ref="A91:C91"/>
    <mergeCell ref="A92:C92"/>
    <mergeCell ref="A105:C105"/>
    <mergeCell ref="A106:C106"/>
    <mergeCell ref="A107:C107"/>
    <mergeCell ref="A102:C102"/>
    <mergeCell ref="A103:C103"/>
    <mergeCell ref="A104:C104"/>
    <mergeCell ref="A99:C99"/>
    <mergeCell ref="A100:C100"/>
    <mergeCell ref="A101:C101"/>
    <mergeCell ref="A114:C114"/>
    <mergeCell ref="A115:C115"/>
    <mergeCell ref="A116:C116"/>
    <mergeCell ref="A111:C111"/>
    <mergeCell ref="A112:C112"/>
    <mergeCell ref="A113:C113"/>
    <mergeCell ref="A108:C108"/>
    <mergeCell ref="A109:C109"/>
    <mergeCell ref="A110:C110"/>
    <mergeCell ref="A123:C123"/>
    <mergeCell ref="A124:C124"/>
    <mergeCell ref="A125:C125"/>
    <mergeCell ref="A120:C120"/>
    <mergeCell ref="A121:C121"/>
    <mergeCell ref="A122:C122"/>
    <mergeCell ref="A117:C117"/>
    <mergeCell ref="A118:C118"/>
    <mergeCell ref="A119:C119"/>
    <mergeCell ref="A132:C132"/>
    <mergeCell ref="A133:C133"/>
    <mergeCell ref="A134:C134"/>
    <mergeCell ref="A129:C129"/>
    <mergeCell ref="A130:C130"/>
    <mergeCell ref="A131:C131"/>
    <mergeCell ref="A126:C126"/>
    <mergeCell ref="A127:C127"/>
    <mergeCell ref="A128:C128"/>
    <mergeCell ref="A141:C141"/>
    <mergeCell ref="A142:C142"/>
    <mergeCell ref="A143:C143"/>
    <mergeCell ref="A138:C138"/>
    <mergeCell ref="A139:C139"/>
    <mergeCell ref="A140:C140"/>
    <mergeCell ref="A135:C135"/>
    <mergeCell ref="A136:C136"/>
    <mergeCell ref="A137:C137"/>
    <mergeCell ref="A150:C150"/>
    <mergeCell ref="A151:C151"/>
    <mergeCell ref="A152:C152"/>
    <mergeCell ref="A147:C147"/>
    <mergeCell ref="A148:C148"/>
    <mergeCell ref="A149:C149"/>
    <mergeCell ref="A144:C144"/>
    <mergeCell ref="A145:C145"/>
    <mergeCell ref="A146:C146"/>
    <mergeCell ref="A159:C159"/>
    <mergeCell ref="A160:C160"/>
    <mergeCell ref="A161:C161"/>
    <mergeCell ref="A156:C156"/>
    <mergeCell ref="A157:C157"/>
    <mergeCell ref="A158:C158"/>
    <mergeCell ref="A153:C153"/>
    <mergeCell ref="A154:C154"/>
    <mergeCell ref="A155:C155"/>
    <mergeCell ref="A168:C168"/>
    <mergeCell ref="A169:C169"/>
    <mergeCell ref="A170:C170"/>
    <mergeCell ref="A165:C165"/>
    <mergeCell ref="A166:C166"/>
    <mergeCell ref="A167:C167"/>
    <mergeCell ref="A162:C162"/>
    <mergeCell ref="A163:C163"/>
    <mergeCell ref="A164:C164"/>
    <mergeCell ref="A177:C177"/>
    <mergeCell ref="A178:C178"/>
    <mergeCell ref="A179:C179"/>
    <mergeCell ref="A174:C174"/>
    <mergeCell ref="A175:C175"/>
    <mergeCell ref="A176:C176"/>
    <mergeCell ref="A171:C171"/>
    <mergeCell ref="A172:C172"/>
    <mergeCell ref="A173:C173"/>
    <mergeCell ref="A186:C186"/>
    <mergeCell ref="A187:C187"/>
    <mergeCell ref="A188:C188"/>
    <mergeCell ref="A183:C183"/>
    <mergeCell ref="A184:C184"/>
    <mergeCell ref="A185:C185"/>
    <mergeCell ref="A180:C180"/>
    <mergeCell ref="A181:C181"/>
    <mergeCell ref="A182:C182"/>
    <mergeCell ref="A198:C198"/>
    <mergeCell ref="A195:C195"/>
    <mergeCell ref="A196:C196"/>
    <mergeCell ref="A197:C197"/>
    <mergeCell ref="A192:C192"/>
    <mergeCell ref="A193:C193"/>
    <mergeCell ref="A194:C194"/>
    <mergeCell ref="A189:C189"/>
    <mergeCell ref="A190:C190"/>
    <mergeCell ref="A191:C191"/>
  </mergeCells>
  <pageMargins left="0.7" right="0.7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rashoda'!Print_Area</vt:lpstr>
      <vt:lpstr>SAŽETAK!Print_Area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Mario Hrženjak</cp:lastModifiedBy>
  <cp:lastPrinted>2024-07-02T09:06:04Z</cp:lastPrinted>
  <dcterms:created xsi:type="dcterms:W3CDTF">2022-08-12T12:51:27Z</dcterms:created>
  <dcterms:modified xsi:type="dcterms:W3CDTF">2024-07-26T05:18:35Z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